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1.xml" ContentType="application/vnd.openxmlformats-officedocument.drawing+xml"/>
  <Override PartName="/xl/tables/table5.xml" ContentType="application/vnd.openxmlformats-officedocument.spreadsheetml.table+xml"/>
  <Override PartName="/xl/drawings/drawing2.xml" ContentType="application/vnd.openxmlformats-officedocument.drawing+xml"/>
  <Override PartName="/xl/tables/table6.xml" ContentType="application/vnd.openxmlformats-officedocument.spreadsheetml.table+xml"/>
  <Override PartName="/xl/drawings/drawing3.xml" ContentType="application/vnd.openxmlformats-officedocument.drawing+xml"/>
  <Override PartName="/xl/tables/table7.xml" ContentType="application/vnd.openxmlformats-officedocument.spreadsheetml.table+xml"/>
  <Override PartName="/xl/drawings/drawing4.xml" ContentType="application/vnd.openxmlformats-officedocument.drawing+xml"/>
  <Override PartName="/xl/tables/table8.xml" ContentType="application/vnd.openxmlformats-officedocument.spreadsheetml.table+xml"/>
  <Override PartName="/xl/drawings/drawing5.xml" ContentType="application/vnd.openxmlformats-officedocument.drawing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drawings/drawing6.xml" ContentType="application/vnd.openxmlformats-officedocument.drawing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"/>
    </mc:Choice>
  </mc:AlternateContent>
  <bookViews>
    <workbookView xWindow="0" yWindow="0" windowWidth="28800" windowHeight="12210"/>
  </bookViews>
  <sheets>
    <sheet name="Valores" sheetId="2" r:id="rId1"/>
    <sheet name="Rauland" sheetId="1" r:id="rId2"/>
    <sheet name="Cyber HO 100" sheetId="4" r:id="rId3"/>
    <sheet name="Cyber TM" sheetId="7" r:id="rId4"/>
    <sheet name="New LITHO" sheetId="8" r:id="rId5"/>
    <sheet name="GLS5" sheetId="5" r:id="rId6"/>
    <sheet name="GL5 (2011-2014)" sheetId="10" r:id="rId7"/>
    <sheet name="GL5 (2014)" sheetId="11" r:id="rId8"/>
    <sheet name="GL5 Control Box" sheetId="12" r:id="rId9"/>
    <sheet name="GH1" sheetId="13" r:id="rId10"/>
    <sheet name="GH3" sheetId="14" r:id="rId11"/>
    <sheet name="Elpas" sheetId="9" r:id="rId12"/>
    <sheet name="Sapphire" sheetId="15" r:id="rId13"/>
    <sheet name="Hoja1" sheetId="6" r:id="rId1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80" i="15" l="1"/>
  <c r="F80" i="15" s="1"/>
  <c r="D10" i="2"/>
  <c r="E9" i="15" s="1"/>
  <c r="F9" i="15" s="1"/>
  <c r="E72" i="15" l="1"/>
  <c r="F72" i="15" s="1"/>
  <c r="E64" i="15"/>
  <c r="F64" i="15" s="1"/>
  <c r="E56" i="15"/>
  <c r="F56" i="15" s="1"/>
  <c r="E48" i="15"/>
  <c r="F48" i="15" s="1"/>
  <c r="E40" i="15"/>
  <c r="F40" i="15" s="1"/>
  <c r="E32" i="15"/>
  <c r="F32" i="15" s="1"/>
  <c r="E24" i="15"/>
  <c r="F24" i="15" s="1"/>
  <c r="E16" i="15"/>
  <c r="F16" i="15" s="1"/>
  <c r="E8" i="15"/>
  <c r="F8" i="15" s="1"/>
  <c r="E79" i="15"/>
  <c r="F79" i="15" s="1"/>
  <c r="E71" i="15"/>
  <c r="F71" i="15" s="1"/>
  <c r="E63" i="15"/>
  <c r="F63" i="15" s="1"/>
  <c r="E55" i="15"/>
  <c r="F55" i="15" s="1"/>
  <c r="E47" i="15"/>
  <c r="F47" i="15" s="1"/>
  <c r="E39" i="15"/>
  <c r="F39" i="15" s="1"/>
  <c r="E31" i="15"/>
  <c r="F31" i="15" s="1"/>
  <c r="E23" i="15"/>
  <c r="F23" i="15" s="1"/>
  <c r="E15" i="15"/>
  <c r="F15" i="15" s="1"/>
  <c r="E7" i="15"/>
  <c r="F7" i="15" s="1"/>
  <c r="E78" i="15"/>
  <c r="F78" i="15" s="1"/>
  <c r="E62" i="15"/>
  <c r="F62" i="15" s="1"/>
  <c r="E38" i="15"/>
  <c r="F38" i="15" s="1"/>
  <c r="E30" i="15"/>
  <c r="F30" i="15" s="1"/>
  <c r="E22" i="15"/>
  <c r="F22" i="15" s="1"/>
  <c r="E14" i="15"/>
  <c r="F14" i="15" s="1"/>
  <c r="E6" i="15"/>
  <c r="F6" i="15" s="1"/>
  <c r="E77" i="15"/>
  <c r="F77" i="15" s="1"/>
  <c r="E69" i="15"/>
  <c r="F69" i="15" s="1"/>
  <c r="E61" i="15"/>
  <c r="F61" i="15" s="1"/>
  <c r="E53" i="15"/>
  <c r="F53" i="15" s="1"/>
  <c r="E45" i="15"/>
  <c r="F45" i="15" s="1"/>
  <c r="E37" i="15"/>
  <c r="F37" i="15" s="1"/>
  <c r="E29" i="15"/>
  <c r="F29" i="15" s="1"/>
  <c r="E21" i="15"/>
  <c r="F21" i="15" s="1"/>
  <c r="E13" i="15"/>
  <c r="F13" i="15" s="1"/>
  <c r="E5" i="15"/>
  <c r="F5" i="15" s="1"/>
  <c r="E76" i="15"/>
  <c r="F76" i="15" s="1"/>
  <c r="E68" i="15"/>
  <c r="F68" i="15" s="1"/>
  <c r="E60" i="15"/>
  <c r="F60" i="15" s="1"/>
  <c r="E52" i="15"/>
  <c r="F52" i="15" s="1"/>
  <c r="E44" i="15"/>
  <c r="F44" i="15" s="1"/>
  <c r="E36" i="15"/>
  <c r="F36" i="15" s="1"/>
  <c r="E28" i="15"/>
  <c r="F28" i="15" s="1"/>
  <c r="E20" i="15"/>
  <c r="F20" i="15" s="1"/>
  <c r="E12" i="15"/>
  <c r="F12" i="15" s="1"/>
  <c r="E4" i="15"/>
  <c r="F4" i="15" s="1"/>
  <c r="E54" i="15"/>
  <c r="F54" i="15" s="1"/>
  <c r="E75" i="15"/>
  <c r="F75" i="15" s="1"/>
  <c r="E67" i="15"/>
  <c r="F67" i="15" s="1"/>
  <c r="E59" i="15"/>
  <c r="F59" i="15" s="1"/>
  <c r="E51" i="15"/>
  <c r="F51" i="15" s="1"/>
  <c r="E43" i="15"/>
  <c r="F43" i="15" s="1"/>
  <c r="E35" i="15"/>
  <c r="F35" i="15" s="1"/>
  <c r="E27" i="15"/>
  <c r="F27" i="15" s="1"/>
  <c r="E19" i="15"/>
  <c r="F19" i="15" s="1"/>
  <c r="E11" i="15"/>
  <c r="F11" i="15" s="1"/>
  <c r="E3" i="15"/>
  <c r="F3" i="15" s="1"/>
  <c r="E46" i="15"/>
  <c r="F46" i="15" s="1"/>
  <c r="E82" i="15"/>
  <c r="F82" i="15" s="1"/>
  <c r="E74" i="15"/>
  <c r="F74" i="15" s="1"/>
  <c r="E66" i="15"/>
  <c r="F66" i="15" s="1"/>
  <c r="E58" i="15"/>
  <c r="F58" i="15" s="1"/>
  <c r="E50" i="15"/>
  <c r="F50" i="15" s="1"/>
  <c r="E42" i="15"/>
  <c r="F42" i="15" s="1"/>
  <c r="E34" i="15"/>
  <c r="F34" i="15" s="1"/>
  <c r="E26" i="15"/>
  <c r="F26" i="15" s="1"/>
  <c r="E18" i="15"/>
  <c r="F18" i="15" s="1"/>
  <c r="E10" i="15"/>
  <c r="F10" i="15" s="1"/>
  <c r="E2" i="15"/>
  <c r="F2" i="15" s="1"/>
  <c r="E70" i="15"/>
  <c r="F70" i="15" s="1"/>
  <c r="E81" i="15"/>
  <c r="F81" i="15" s="1"/>
  <c r="E73" i="15"/>
  <c r="F73" i="15" s="1"/>
  <c r="E65" i="15"/>
  <c r="F65" i="15" s="1"/>
  <c r="E57" i="15"/>
  <c r="F57" i="15" s="1"/>
  <c r="E49" i="15"/>
  <c r="F49" i="15" s="1"/>
  <c r="E41" i="15"/>
  <c r="F41" i="15" s="1"/>
  <c r="E33" i="15"/>
  <c r="F33" i="15" s="1"/>
  <c r="E25" i="15"/>
  <c r="F25" i="15" s="1"/>
  <c r="E17" i="15"/>
  <c r="F17" i="15" s="1"/>
  <c r="D9" i="2"/>
  <c r="F81" i="14" l="1"/>
  <c r="G81" i="14" s="1"/>
  <c r="F66" i="14"/>
  <c r="G66" i="14" s="1"/>
  <c r="F57" i="14"/>
  <c r="G57" i="14" s="1"/>
  <c r="F44" i="14"/>
  <c r="G44" i="14" s="1"/>
  <c r="F5" i="14"/>
  <c r="G5" i="14" s="1"/>
  <c r="F13" i="14"/>
  <c r="G13" i="14" s="1"/>
  <c r="F21" i="14"/>
  <c r="G21" i="14" s="1"/>
  <c r="F29" i="14"/>
  <c r="G29" i="14" s="1"/>
  <c r="F19" i="13"/>
  <c r="G19" i="13" s="1"/>
  <c r="F38" i="13"/>
  <c r="G38" i="13" s="1"/>
  <c r="F48" i="13"/>
  <c r="G48" i="13" s="1"/>
  <c r="F9" i="13"/>
  <c r="G9" i="13" s="1"/>
  <c r="F17" i="13"/>
  <c r="G17" i="13" s="1"/>
  <c r="F4" i="12"/>
  <c r="G4" i="12" s="1"/>
  <c r="F12" i="12"/>
  <c r="G12" i="12" s="1"/>
  <c r="F20" i="12"/>
  <c r="G20" i="12" s="1"/>
  <c r="F7" i="11"/>
  <c r="G7" i="11" s="1"/>
  <c r="F15" i="11"/>
  <c r="G15" i="11" s="1"/>
  <c r="F23" i="11"/>
  <c r="G23" i="11" s="1"/>
  <c r="F31" i="11"/>
  <c r="G31" i="11" s="1"/>
  <c r="F7" i="10"/>
  <c r="G7" i="10" s="1"/>
  <c r="F15" i="10"/>
  <c r="G15" i="10" s="1"/>
  <c r="F23" i="10"/>
  <c r="G23" i="10" s="1"/>
  <c r="F31" i="10"/>
  <c r="G31" i="10" s="1"/>
  <c r="F60" i="14"/>
  <c r="G60" i="14" s="1"/>
  <c r="F18" i="11"/>
  <c r="G18" i="11" s="1"/>
  <c r="F10" i="10"/>
  <c r="G10" i="10" s="1"/>
  <c r="F10" i="14"/>
  <c r="G10" i="14" s="1"/>
  <c r="F14" i="13"/>
  <c r="G14" i="13" s="1"/>
  <c r="F26" i="12"/>
  <c r="G26" i="12" s="1"/>
  <c r="F20" i="10"/>
  <c r="G20" i="10" s="1"/>
  <c r="F65" i="14"/>
  <c r="G65" i="14" s="1"/>
  <c r="F12" i="14"/>
  <c r="G12" i="14" s="1"/>
  <c r="F40" i="13"/>
  <c r="G40" i="13" s="1"/>
  <c r="F8" i="13"/>
  <c r="G8" i="13" s="1"/>
  <c r="F3" i="12"/>
  <c r="G3" i="12" s="1"/>
  <c r="F22" i="11"/>
  <c r="G22" i="11" s="1"/>
  <c r="F14" i="10"/>
  <c r="G14" i="10" s="1"/>
  <c r="F74" i="14"/>
  <c r="G74" i="14" s="1"/>
  <c r="F82" i="14"/>
  <c r="G82" i="14" s="1"/>
  <c r="F67" i="14"/>
  <c r="G67" i="14" s="1"/>
  <c r="F58" i="14"/>
  <c r="G58" i="14" s="1"/>
  <c r="F45" i="14"/>
  <c r="G45" i="14" s="1"/>
  <c r="F6" i="14"/>
  <c r="G6" i="14" s="1"/>
  <c r="F14" i="14"/>
  <c r="G14" i="14" s="1"/>
  <c r="F22" i="14"/>
  <c r="G22" i="14" s="1"/>
  <c r="F30" i="14"/>
  <c r="G30" i="14" s="1"/>
  <c r="F39" i="13"/>
  <c r="G39" i="13" s="1"/>
  <c r="F41" i="13"/>
  <c r="G41" i="13" s="1"/>
  <c r="F49" i="13"/>
  <c r="G49" i="13" s="1"/>
  <c r="F10" i="13"/>
  <c r="G10" i="13" s="1"/>
  <c r="F18" i="13"/>
  <c r="G18" i="13" s="1"/>
  <c r="F5" i="12"/>
  <c r="G5" i="12" s="1"/>
  <c r="F13" i="12"/>
  <c r="G13" i="12" s="1"/>
  <c r="F21" i="12"/>
  <c r="G21" i="12" s="1"/>
  <c r="F8" i="11"/>
  <c r="G8" i="11" s="1"/>
  <c r="F16" i="11"/>
  <c r="G16" i="11" s="1"/>
  <c r="F24" i="11"/>
  <c r="G24" i="11" s="1"/>
  <c r="F32" i="11"/>
  <c r="G32" i="11" s="1"/>
  <c r="F8" i="10"/>
  <c r="G8" i="10" s="1"/>
  <c r="F16" i="10"/>
  <c r="G16" i="10" s="1"/>
  <c r="F24" i="10"/>
  <c r="G24" i="10" s="1"/>
  <c r="F32" i="10"/>
  <c r="G32" i="10" s="1"/>
  <c r="F76" i="14"/>
  <c r="G76" i="14" s="1"/>
  <c r="F69" i="14"/>
  <c r="G69" i="14" s="1"/>
  <c r="F8" i="14"/>
  <c r="G8" i="14" s="1"/>
  <c r="F16" i="14"/>
  <c r="G16" i="14" s="1"/>
  <c r="F32" i="14"/>
  <c r="G32" i="14" s="1"/>
  <c r="F43" i="13"/>
  <c r="G43" i="13" s="1"/>
  <c r="F4" i="13"/>
  <c r="G4" i="13" s="1"/>
  <c r="F12" i="13"/>
  <c r="G12" i="13" s="1"/>
  <c r="F7" i="12"/>
  <c r="G7" i="12" s="1"/>
  <c r="F24" i="12"/>
  <c r="G24" i="12" s="1"/>
  <c r="F10" i="11"/>
  <c r="G10" i="11" s="1"/>
  <c r="F26" i="11"/>
  <c r="G26" i="11" s="1"/>
  <c r="F2" i="10"/>
  <c r="G2" i="10" s="1"/>
  <c r="F18" i="10"/>
  <c r="G18" i="10" s="1"/>
  <c r="F34" i="10"/>
  <c r="G34" i="10" s="1"/>
  <c r="F34" i="14"/>
  <c r="G34" i="14" s="1"/>
  <c r="F6" i="13"/>
  <c r="G6" i="13" s="1"/>
  <c r="F9" i="12"/>
  <c r="G9" i="12" s="1"/>
  <c r="F4" i="11"/>
  <c r="G4" i="11" s="1"/>
  <c r="F28" i="10"/>
  <c r="G28" i="10" s="1"/>
  <c r="F4" i="14"/>
  <c r="G4" i="14" s="1"/>
  <c r="F28" i="14"/>
  <c r="G28" i="14" s="1"/>
  <c r="F6" i="11"/>
  <c r="G6" i="11" s="1"/>
  <c r="F6" i="10"/>
  <c r="G6" i="10" s="1"/>
  <c r="F23" i="12"/>
  <c r="G23" i="12" s="1"/>
  <c r="F75" i="14"/>
  <c r="G75" i="14" s="1"/>
  <c r="F64" i="14"/>
  <c r="G64" i="14" s="1"/>
  <c r="F68" i="14"/>
  <c r="G68" i="14" s="1"/>
  <c r="F59" i="14"/>
  <c r="G59" i="14" s="1"/>
  <c r="F7" i="14"/>
  <c r="G7" i="14" s="1"/>
  <c r="F15" i="14"/>
  <c r="G15" i="14" s="1"/>
  <c r="F23" i="14"/>
  <c r="G23" i="14" s="1"/>
  <c r="F31" i="14"/>
  <c r="G31" i="14" s="1"/>
  <c r="F42" i="13"/>
  <c r="G42" i="13" s="1"/>
  <c r="F50" i="13"/>
  <c r="G50" i="13" s="1"/>
  <c r="F3" i="13"/>
  <c r="G3" i="13" s="1"/>
  <c r="F11" i="13"/>
  <c r="G11" i="13" s="1"/>
  <c r="F20" i="13"/>
  <c r="G20" i="13" s="1"/>
  <c r="F6" i="12"/>
  <c r="G6" i="12" s="1"/>
  <c r="F14" i="12"/>
  <c r="G14" i="12" s="1"/>
  <c r="F22" i="12"/>
  <c r="G22" i="12" s="1"/>
  <c r="F9" i="11"/>
  <c r="G9" i="11" s="1"/>
  <c r="F17" i="11"/>
  <c r="G17" i="11" s="1"/>
  <c r="F25" i="11"/>
  <c r="G25" i="11" s="1"/>
  <c r="F33" i="11"/>
  <c r="G33" i="11" s="1"/>
  <c r="F9" i="10"/>
  <c r="G9" i="10" s="1"/>
  <c r="F17" i="10"/>
  <c r="G17" i="10" s="1"/>
  <c r="F25" i="10"/>
  <c r="G25" i="10" s="1"/>
  <c r="F33" i="10"/>
  <c r="G33" i="10" s="1"/>
  <c r="F24" i="14"/>
  <c r="G24" i="14" s="1"/>
  <c r="F51" i="13"/>
  <c r="G51" i="13" s="1"/>
  <c r="F21" i="13"/>
  <c r="G21" i="13" s="1"/>
  <c r="F15" i="12"/>
  <c r="G15" i="12" s="1"/>
  <c r="F2" i="11"/>
  <c r="G2" i="11" s="1"/>
  <c r="F26" i="10"/>
  <c r="G26" i="10" s="1"/>
  <c r="F49" i="14"/>
  <c r="G49" i="14" s="1"/>
  <c r="F26" i="14"/>
  <c r="G26" i="14" s="1"/>
  <c r="F23" i="13"/>
  <c r="G23" i="13" s="1"/>
  <c r="F17" i="12"/>
  <c r="G17" i="12" s="1"/>
  <c r="F12" i="11"/>
  <c r="G12" i="11" s="1"/>
  <c r="F28" i="11"/>
  <c r="G28" i="11" s="1"/>
  <c r="F4" i="10"/>
  <c r="G4" i="10" s="1"/>
  <c r="F56" i="14"/>
  <c r="G56" i="14" s="1"/>
  <c r="F22" i="10"/>
  <c r="G22" i="10" s="1"/>
  <c r="F43" i="14"/>
  <c r="G43" i="14" s="1"/>
  <c r="F16" i="13"/>
  <c r="G16" i="13" s="1"/>
  <c r="F19" i="12"/>
  <c r="G19" i="12" s="1"/>
  <c r="F14" i="11"/>
  <c r="G14" i="11" s="1"/>
  <c r="F30" i="10"/>
  <c r="G30" i="10" s="1"/>
  <c r="F77" i="14"/>
  <c r="G77" i="14" s="1"/>
  <c r="F53" i="14"/>
  <c r="G53" i="14" s="1"/>
  <c r="F9" i="14"/>
  <c r="G9" i="14" s="1"/>
  <c r="F17" i="14"/>
  <c r="G17" i="14" s="1"/>
  <c r="F25" i="14"/>
  <c r="G25" i="14" s="1"/>
  <c r="F33" i="14"/>
  <c r="G33" i="14" s="1"/>
  <c r="F44" i="13"/>
  <c r="G44" i="13" s="1"/>
  <c r="F5" i="13"/>
  <c r="G5" i="13" s="1"/>
  <c r="F13" i="13"/>
  <c r="G13" i="13" s="1"/>
  <c r="F22" i="13"/>
  <c r="G22" i="13" s="1"/>
  <c r="F8" i="12"/>
  <c r="G8" i="12" s="1"/>
  <c r="F16" i="12"/>
  <c r="G16" i="12" s="1"/>
  <c r="F25" i="12"/>
  <c r="G25" i="12" s="1"/>
  <c r="F3" i="11"/>
  <c r="G3" i="11" s="1"/>
  <c r="F11" i="11"/>
  <c r="G11" i="11" s="1"/>
  <c r="F19" i="11"/>
  <c r="G19" i="11" s="1"/>
  <c r="F27" i="11"/>
  <c r="G27" i="11" s="1"/>
  <c r="F3" i="10"/>
  <c r="G3" i="10" s="1"/>
  <c r="F11" i="10"/>
  <c r="G11" i="10" s="1"/>
  <c r="F19" i="10"/>
  <c r="G19" i="10" s="1"/>
  <c r="F27" i="10"/>
  <c r="G27" i="10" s="1"/>
  <c r="F78" i="14"/>
  <c r="G78" i="14" s="1"/>
  <c r="F54" i="14"/>
  <c r="G54" i="14" s="1"/>
  <c r="F18" i="14"/>
  <c r="G18" i="14" s="1"/>
  <c r="F45" i="13"/>
  <c r="G45" i="13" s="1"/>
  <c r="F20" i="11"/>
  <c r="G20" i="11" s="1"/>
  <c r="F12" i="10"/>
  <c r="G12" i="10" s="1"/>
  <c r="F80" i="14"/>
  <c r="G80" i="14" s="1"/>
  <c r="F20" i="14"/>
  <c r="G20" i="14" s="1"/>
  <c r="F47" i="13"/>
  <c r="G47" i="13" s="1"/>
  <c r="F11" i="12"/>
  <c r="G11" i="12" s="1"/>
  <c r="F30" i="11"/>
  <c r="G30" i="11" s="1"/>
  <c r="F79" i="14"/>
  <c r="G79" i="14" s="1"/>
  <c r="F55" i="14"/>
  <c r="G55" i="14" s="1"/>
  <c r="F42" i="14"/>
  <c r="G42" i="14" s="1"/>
  <c r="F3" i="14"/>
  <c r="G3" i="14" s="1"/>
  <c r="F11" i="14"/>
  <c r="G11" i="14" s="1"/>
  <c r="F19" i="14"/>
  <c r="G19" i="14" s="1"/>
  <c r="F27" i="14"/>
  <c r="G27" i="14" s="1"/>
  <c r="F35" i="14"/>
  <c r="G35" i="14" s="1"/>
  <c r="F46" i="13"/>
  <c r="G46" i="13" s="1"/>
  <c r="F7" i="13"/>
  <c r="G7" i="13" s="1"/>
  <c r="F15" i="13"/>
  <c r="G15" i="13" s="1"/>
  <c r="F24" i="13"/>
  <c r="G24" i="13" s="1"/>
  <c r="F2" i="12"/>
  <c r="G2" i="12" s="1"/>
  <c r="F10" i="12"/>
  <c r="G10" i="12" s="1"/>
  <c r="F18" i="12"/>
  <c r="G18" i="12" s="1"/>
  <c r="F27" i="12"/>
  <c r="G27" i="12" s="1"/>
  <c r="F5" i="11"/>
  <c r="G5" i="11" s="1"/>
  <c r="F13" i="11"/>
  <c r="G13" i="11" s="1"/>
  <c r="F21" i="11"/>
  <c r="G21" i="11" s="1"/>
  <c r="F29" i="11"/>
  <c r="G29" i="11" s="1"/>
  <c r="F5" i="10"/>
  <c r="G5" i="10" s="1"/>
  <c r="F13" i="10"/>
  <c r="G13" i="10" s="1"/>
  <c r="F21" i="10"/>
  <c r="G21" i="10" s="1"/>
  <c r="F29" i="10"/>
  <c r="G29" i="10" s="1"/>
  <c r="F5" i="5"/>
  <c r="G5" i="5" s="1"/>
  <c r="F7" i="5"/>
  <c r="G7" i="5" s="1"/>
  <c r="F16" i="5"/>
  <c r="G16" i="5" s="1"/>
  <c r="F24" i="5"/>
  <c r="G24" i="5" s="1"/>
  <c r="F32" i="5"/>
  <c r="G32" i="5" s="1"/>
  <c r="F9" i="5"/>
  <c r="G9" i="5" s="1"/>
  <c r="F26" i="5"/>
  <c r="G26" i="5" s="1"/>
  <c r="F2" i="5"/>
  <c r="G2" i="5" s="1"/>
  <c r="F19" i="5"/>
  <c r="G19" i="5" s="1"/>
  <c r="F12" i="5"/>
  <c r="G12" i="5" s="1"/>
  <c r="F28" i="5"/>
  <c r="G28" i="5" s="1"/>
  <c r="F13" i="5"/>
  <c r="G13" i="5" s="1"/>
  <c r="F29" i="5"/>
  <c r="G29" i="5" s="1"/>
  <c r="F22" i="5"/>
  <c r="G22" i="5" s="1"/>
  <c r="F30" i="5"/>
  <c r="G30" i="5" s="1"/>
  <c r="F15" i="5"/>
  <c r="G15" i="5" s="1"/>
  <c r="F31" i="5"/>
  <c r="G31" i="5" s="1"/>
  <c r="F8" i="5"/>
  <c r="G8" i="5" s="1"/>
  <c r="F17" i="5"/>
  <c r="G17" i="5" s="1"/>
  <c r="F25" i="5"/>
  <c r="G25" i="5" s="1"/>
  <c r="F11" i="5"/>
  <c r="G11" i="5" s="1"/>
  <c r="F18" i="5"/>
  <c r="G18" i="5" s="1"/>
  <c r="F10" i="5"/>
  <c r="G10" i="5" s="1"/>
  <c r="F27" i="5"/>
  <c r="G27" i="5" s="1"/>
  <c r="F3" i="5"/>
  <c r="G3" i="5" s="1"/>
  <c r="F20" i="5"/>
  <c r="G20" i="5" s="1"/>
  <c r="F4" i="5"/>
  <c r="G4" i="5" s="1"/>
  <c r="F21" i="5"/>
  <c r="G21" i="5" s="1"/>
  <c r="F14" i="5"/>
  <c r="G14" i="5" s="1"/>
  <c r="F6" i="5"/>
  <c r="G6" i="5" s="1"/>
  <c r="F23" i="5"/>
  <c r="G23" i="5" s="1"/>
  <c r="E60" i="4"/>
  <c r="F60" i="4" s="1"/>
  <c r="D7" i="2"/>
  <c r="E7" i="9" s="1"/>
  <c r="D8" i="2"/>
  <c r="D6" i="2"/>
  <c r="E4" i="1" s="1"/>
  <c r="F4" i="1" s="1"/>
  <c r="E4" i="8" l="1"/>
  <c r="F4" i="8" s="1"/>
  <c r="E3" i="8"/>
  <c r="E42" i="4"/>
  <c r="F42" i="4" s="1"/>
  <c r="E28" i="4"/>
  <c r="F28" i="4" s="1"/>
  <c r="E22" i="7"/>
  <c r="F22" i="7" s="1"/>
  <c r="E41" i="8"/>
  <c r="F41" i="8" s="1"/>
  <c r="E9" i="8"/>
  <c r="F9" i="8" s="1"/>
  <c r="E49" i="8"/>
  <c r="F49" i="8" s="1"/>
  <c r="E19" i="8"/>
  <c r="F19" i="8" s="1"/>
  <c r="E36" i="4"/>
  <c r="F36" i="4" s="1"/>
  <c r="E66" i="4"/>
  <c r="F66" i="4" s="1"/>
  <c r="E24" i="7"/>
  <c r="F24" i="7" s="1"/>
  <c r="E26" i="4"/>
  <c r="F26" i="4" s="1"/>
  <c r="E35" i="8"/>
  <c r="F35" i="8" s="1"/>
  <c r="E52" i="4"/>
  <c r="F52" i="4" s="1"/>
  <c r="E20" i="4"/>
  <c r="F20" i="4" s="1"/>
  <c r="E14" i="7"/>
  <c r="F14" i="7" s="1"/>
  <c r="E33" i="8"/>
  <c r="F33" i="8" s="1"/>
  <c r="E10" i="4"/>
  <c r="F10" i="4" s="1"/>
  <c r="E51" i="8"/>
  <c r="F51" i="8" s="1"/>
  <c r="E17" i="8"/>
  <c r="F17" i="8" s="1"/>
  <c r="E2" i="4"/>
  <c r="F2" i="4" s="1"/>
  <c r="E11" i="8"/>
  <c r="F11" i="8" s="1"/>
  <c r="F3" i="8"/>
  <c r="E50" i="4"/>
  <c r="F50" i="4" s="1"/>
  <c r="E18" i="4"/>
  <c r="F18" i="4" s="1"/>
  <c r="E40" i="7"/>
  <c r="F40" i="7" s="1"/>
  <c r="E8" i="7"/>
  <c r="F8" i="7" s="1"/>
  <c r="E27" i="8"/>
  <c r="F27" i="8" s="1"/>
  <c r="E32" i="7"/>
  <c r="F32" i="7" s="1"/>
  <c r="E4" i="4"/>
  <c r="F4" i="4" s="1"/>
  <c r="E30" i="7"/>
  <c r="F30" i="7" s="1"/>
  <c r="E34" i="4"/>
  <c r="F34" i="4" s="1"/>
  <c r="E43" i="8"/>
  <c r="F43" i="8" s="1"/>
  <c r="E58" i="4"/>
  <c r="F58" i="4" s="1"/>
  <c r="E16" i="7"/>
  <c r="F16" i="7" s="1"/>
  <c r="E44" i="4"/>
  <c r="F44" i="4" s="1"/>
  <c r="E12" i="4"/>
  <c r="F12" i="4" s="1"/>
  <c r="E38" i="7"/>
  <c r="F38" i="7" s="1"/>
  <c r="E6" i="7"/>
  <c r="F6" i="7" s="1"/>
  <c r="E25" i="8"/>
  <c r="F25" i="8" s="1"/>
  <c r="E3" i="9"/>
  <c r="F3" i="9" s="1"/>
  <c r="E11" i="9"/>
  <c r="F11" i="9" s="1"/>
  <c r="E19" i="9"/>
  <c r="F19" i="9" s="1"/>
  <c r="E27" i="9"/>
  <c r="F27" i="9" s="1"/>
  <c r="E35" i="9"/>
  <c r="F35" i="9" s="1"/>
  <c r="E43" i="9"/>
  <c r="F43" i="9" s="1"/>
  <c r="E51" i="9"/>
  <c r="F51" i="9" s="1"/>
  <c r="E59" i="9"/>
  <c r="F59" i="9" s="1"/>
  <c r="E67" i="9"/>
  <c r="F67" i="9" s="1"/>
  <c r="E75" i="9"/>
  <c r="F75" i="9" s="1"/>
  <c r="E83" i="9"/>
  <c r="F83" i="9" s="1"/>
  <c r="E92" i="9"/>
  <c r="F92" i="9" s="1"/>
  <c r="E100" i="9"/>
  <c r="F100" i="9" s="1"/>
  <c r="E16" i="9"/>
  <c r="F16" i="9" s="1"/>
  <c r="E48" i="9"/>
  <c r="F48" i="9" s="1"/>
  <c r="E80" i="9"/>
  <c r="F80" i="9" s="1"/>
  <c r="E105" i="9"/>
  <c r="F105" i="9" s="1"/>
  <c r="E26" i="9"/>
  <c r="F26" i="9" s="1"/>
  <c r="E58" i="9"/>
  <c r="F58" i="9" s="1"/>
  <c r="E2" i="9"/>
  <c r="F2" i="9" s="1"/>
  <c r="E4" i="9"/>
  <c r="F4" i="9" s="1"/>
  <c r="E12" i="9"/>
  <c r="F12" i="9" s="1"/>
  <c r="E20" i="9"/>
  <c r="F20" i="9" s="1"/>
  <c r="E28" i="9"/>
  <c r="F28" i="9" s="1"/>
  <c r="E36" i="9"/>
  <c r="F36" i="9" s="1"/>
  <c r="E44" i="9"/>
  <c r="F44" i="9" s="1"/>
  <c r="E52" i="9"/>
  <c r="F52" i="9" s="1"/>
  <c r="E60" i="9"/>
  <c r="F60" i="9" s="1"/>
  <c r="E68" i="9"/>
  <c r="F68" i="9" s="1"/>
  <c r="E76" i="9"/>
  <c r="F76" i="9" s="1"/>
  <c r="E84" i="9"/>
  <c r="F84" i="9" s="1"/>
  <c r="E93" i="9"/>
  <c r="F93" i="9" s="1"/>
  <c r="E101" i="9"/>
  <c r="F101" i="9" s="1"/>
  <c r="E5" i="9"/>
  <c r="F5" i="9" s="1"/>
  <c r="E13" i="9"/>
  <c r="F13" i="9" s="1"/>
  <c r="E21" i="9"/>
  <c r="F21" i="9" s="1"/>
  <c r="E29" i="9"/>
  <c r="F29" i="9" s="1"/>
  <c r="E37" i="9"/>
  <c r="F37" i="9" s="1"/>
  <c r="E45" i="9"/>
  <c r="F45" i="9" s="1"/>
  <c r="E53" i="9"/>
  <c r="F53" i="9" s="1"/>
  <c r="E61" i="9"/>
  <c r="F61" i="9" s="1"/>
  <c r="E69" i="9"/>
  <c r="F69" i="9" s="1"/>
  <c r="E77" i="9"/>
  <c r="F77" i="9" s="1"/>
  <c r="E85" i="9"/>
  <c r="F85" i="9" s="1"/>
  <c r="E94" i="9"/>
  <c r="F94" i="9" s="1"/>
  <c r="E102" i="9"/>
  <c r="F102" i="9" s="1"/>
  <c r="E24" i="9"/>
  <c r="F24" i="9" s="1"/>
  <c r="E56" i="9"/>
  <c r="F56" i="9" s="1"/>
  <c r="E97" i="9"/>
  <c r="F97" i="9" s="1"/>
  <c r="E18" i="9"/>
  <c r="F18" i="9" s="1"/>
  <c r="E50" i="9"/>
  <c r="F50" i="9" s="1"/>
  <c r="E82" i="9"/>
  <c r="F82" i="9" s="1"/>
  <c r="E6" i="9"/>
  <c r="F6" i="9" s="1"/>
  <c r="E14" i="9"/>
  <c r="F14" i="9" s="1"/>
  <c r="E22" i="9"/>
  <c r="F22" i="9" s="1"/>
  <c r="E30" i="9"/>
  <c r="F30" i="9" s="1"/>
  <c r="E38" i="9"/>
  <c r="F38" i="9" s="1"/>
  <c r="E46" i="9"/>
  <c r="F46" i="9" s="1"/>
  <c r="E54" i="9"/>
  <c r="F54" i="9" s="1"/>
  <c r="E62" i="9"/>
  <c r="F62" i="9" s="1"/>
  <c r="E70" i="9"/>
  <c r="F70" i="9" s="1"/>
  <c r="E78" i="9"/>
  <c r="F78" i="9" s="1"/>
  <c r="E86" i="9"/>
  <c r="F86" i="9" s="1"/>
  <c r="E95" i="9"/>
  <c r="F95" i="9" s="1"/>
  <c r="E103" i="9"/>
  <c r="F103" i="9" s="1"/>
  <c r="E32" i="9"/>
  <c r="F32" i="9" s="1"/>
  <c r="E72" i="9"/>
  <c r="F72" i="9" s="1"/>
  <c r="E34" i="9"/>
  <c r="F34" i="9" s="1"/>
  <c r="E66" i="9"/>
  <c r="F66" i="9" s="1"/>
  <c r="E90" i="9"/>
  <c r="F90" i="9" s="1"/>
  <c r="F7" i="9"/>
  <c r="E15" i="9"/>
  <c r="F15" i="9" s="1"/>
  <c r="E23" i="9"/>
  <c r="F23" i="9" s="1"/>
  <c r="E31" i="9"/>
  <c r="F31" i="9" s="1"/>
  <c r="E39" i="9"/>
  <c r="F39" i="9" s="1"/>
  <c r="E47" i="9"/>
  <c r="F47" i="9" s="1"/>
  <c r="E55" i="9"/>
  <c r="F55" i="9" s="1"/>
  <c r="E63" i="9"/>
  <c r="F63" i="9" s="1"/>
  <c r="E71" i="9"/>
  <c r="F71" i="9" s="1"/>
  <c r="E79" i="9"/>
  <c r="F79" i="9" s="1"/>
  <c r="E87" i="9"/>
  <c r="F87" i="9" s="1"/>
  <c r="E96" i="9"/>
  <c r="F96" i="9" s="1"/>
  <c r="E104" i="9"/>
  <c r="F104" i="9" s="1"/>
  <c r="E8" i="9"/>
  <c r="F8" i="9" s="1"/>
  <c r="E40" i="9"/>
  <c r="F40" i="9" s="1"/>
  <c r="E64" i="9"/>
  <c r="F64" i="9" s="1"/>
  <c r="E88" i="9"/>
  <c r="F88" i="9" s="1"/>
  <c r="E9" i="9"/>
  <c r="F9" i="9" s="1"/>
  <c r="E17" i="9"/>
  <c r="F17" i="9" s="1"/>
  <c r="E25" i="9"/>
  <c r="F25" i="9" s="1"/>
  <c r="E33" i="9"/>
  <c r="F33" i="9" s="1"/>
  <c r="E41" i="9"/>
  <c r="F41" i="9" s="1"/>
  <c r="E49" i="9"/>
  <c r="F49" i="9" s="1"/>
  <c r="E57" i="9"/>
  <c r="F57" i="9" s="1"/>
  <c r="E65" i="9"/>
  <c r="F65" i="9" s="1"/>
  <c r="E73" i="9"/>
  <c r="F73" i="9" s="1"/>
  <c r="E81" i="9"/>
  <c r="F81" i="9" s="1"/>
  <c r="E89" i="9"/>
  <c r="F89" i="9" s="1"/>
  <c r="E98" i="9"/>
  <c r="F98" i="9" s="1"/>
  <c r="E10" i="9"/>
  <c r="F10" i="9" s="1"/>
  <c r="E42" i="9"/>
  <c r="F42" i="9" s="1"/>
  <c r="E74" i="9"/>
  <c r="F74" i="9" s="1"/>
  <c r="E99" i="9"/>
  <c r="F99" i="9" s="1"/>
  <c r="E67" i="4"/>
  <c r="F67" i="4" s="1"/>
  <c r="E59" i="4"/>
  <c r="F59" i="4" s="1"/>
  <c r="E51" i="4"/>
  <c r="F51" i="4" s="1"/>
  <c r="E43" i="4"/>
  <c r="F43" i="4" s="1"/>
  <c r="E35" i="4"/>
  <c r="F35" i="4" s="1"/>
  <c r="E27" i="4"/>
  <c r="F27" i="4" s="1"/>
  <c r="E19" i="4"/>
  <c r="F19" i="4" s="1"/>
  <c r="E11" i="4"/>
  <c r="F11" i="4" s="1"/>
  <c r="E3" i="4"/>
  <c r="F3" i="4" s="1"/>
  <c r="E39" i="7"/>
  <c r="F39" i="7" s="1"/>
  <c r="E31" i="7"/>
  <c r="F31" i="7" s="1"/>
  <c r="E23" i="7"/>
  <c r="F23" i="7" s="1"/>
  <c r="E15" i="7"/>
  <c r="F15" i="7" s="1"/>
  <c r="E7" i="7"/>
  <c r="F7" i="7" s="1"/>
  <c r="E50" i="8"/>
  <c r="F50" i="8" s="1"/>
  <c r="E42" i="8"/>
  <c r="F42" i="8" s="1"/>
  <c r="E34" i="8"/>
  <c r="F34" i="8" s="1"/>
  <c r="E26" i="8"/>
  <c r="F26" i="8" s="1"/>
  <c r="E18" i="8"/>
  <c r="F18" i="8" s="1"/>
  <c r="E10" i="8"/>
  <c r="F10" i="8" s="1"/>
  <c r="E2" i="8"/>
  <c r="F2" i="8" s="1"/>
  <c r="E65" i="4"/>
  <c r="F65" i="4" s="1"/>
  <c r="E57" i="4"/>
  <c r="F57" i="4" s="1"/>
  <c r="E49" i="4"/>
  <c r="F49" i="4" s="1"/>
  <c r="E41" i="4"/>
  <c r="F41" i="4" s="1"/>
  <c r="E33" i="4"/>
  <c r="F33" i="4" s="1"/>
  <c r="E25" i="4"/>
  <c r="F25" i="4" s="1"/>
  <c r="E17" i="4"/>
  <c r="F17" i="4" s="1"/>
  <c r="E9" i="4"/>
  <c r="F9" i="4" s="1"/>
  <c r="E45" i="7"/>
  <c r="F45" i="7" s="1"/>
  <c r="E37" i="7"/>
  <c r="F37" i="7" s="1"/>
  <c r="E29" i="7"/>
  <c r="F29" i="7" s="1"/>
  <c r="E21" i="7"/>
  <c r="F21" i="7" s="1"/>
  <c r="E13" i="7"/>
  <c r="F13" i="7" s="1"/>
  <c r="E5" i="7"/>
  <c r="F5" i="7" s="1"/>
  <c r="E48" i="8"/>
  <c r="F48" i="8" s="1"/>
  <c r="E40" i="8"/>
  <c r="F40" i="8" s="1"/>
  <c r="E32" i="8"/>
  <c r="F32" i="8" s="1"/>
  <c r="E24" i="8"/>
  <c r="F24" i="8" s="1"/>
  <c r="E16" i="8"/>
  <c r="F16" i="8" s="1"/>
  <c r="E8" i="8"/>
  <c r="F8" i="8" s="1"/>
  <c r="E64" i="4"/>
  <c r="F64" i="4" s="1"/>
  <c r="E56" i="4"/>
  <c r="F56" i="4" s="1"/>
  <c r="E48" i="4"/>
  <c r="F48" i="4" s="1"/>
  <c r="E40" i="4"/>
  <c r="F40" i="4" s="1"/>
  <c r="E32" i="4"/>
  <c r="F32" i="4" s="1"/>
  <c r="E24" i="4"/>
  <c r="F24" i="4" s="1"/>
  <c r="E16" i="4"/>
  <c r="F16" i="4" s="1"/>
  <c r="E8" i="4"/>
  <c r="F8" i="4" s="1"/>
  <c r="E44" i="7"/>
  <c r="F44" i="7" s="1"/>
  <c r="E36" i="7"/>
  <c r="F36" i="7" s="1"/>
  <c r="E28" i="7"/>
  <c r="F28" i="7" s="1"/>
  <c r="E20" i="7"/>
  <c r="F20" i="7" s="1"/>
  <c r="E12" i="7"/>
  <c r="F12" i="7" s="1"/>
  <c r="E4" i="7"/>
  <c r="F4" i="7" s="1"/>
  <c r="E47" i="8"/>
  <c r="F47" i="8" s="1"/>
  <c r="E39" i="8"/>
  <c r="F39" i="8" s="1"/>
  <c r="E31" i="8"/>
  <c r="F31" i="8" s="1"/>
  <c r="E23" i="8"/>
  <c r="F23" i="8" s="1"/>
  <c r="E15" i="8"/>
  <c r="F15" i="8" s="1"/>
  <c r="E7" i="8"/>
  <c r="F7" i="8" s="1"/>
  <c r="E63" i="4"/>
  <c r="F63" i="4" s="1"/>
  <c r="E55" i="4"/>
  <c r="F55" i="4" s="1"/>
  <c r="E47" i="4"/>
  <c r="F47" i="4" s="1"/>
  <c r="E39" i="4"/>
  <c r="F39" i="4" s="1"/>
  <c r="E31" i="4"/>
  <c r="F31" i="4" s="1"/>
  <c r="E23" i="4"/>
  <c r="F23" i="4" s="1"/>
  <c r="E15" i="4"/>
  <c r="F15" i="4" s="1"/>
  <c r="E7" i="4"/>
  <c r="F7" i="4" s="1"/>
  <c r="E43" i="7"/>
  <c r="F43" i="7" s="1"/>
  <c r="E35" i="7"/>
  <c r="F35" i="7" s="1"/>
  <c r="E27" i="7"/>
  <c r="F27" i="7" s="1"/>
  <c r="E19" i="7"/>
  <c r="F19" i="7" s="1"/>
  <c r="E11" i="7"/>
  <c r="F11" i="7" s="1"/>
  <c r="E3" i="7"/>
  <c r="F3" i="7" s="1"/>
  <c r="E54" i="8"/>
  <c r="F54" i="8" s="1"/>
  <c r="E46" i="8"/>
  <c r="F46" i="8" s="1"/>
  <c r="E38" i="8"/>
  <c r="F38" i="8" s="1"/>
  <c r="E30" i="8"/>
  <c r="F30" i="8" s="1"/>
  <c r="E22" i="8"/>
  <c r="F22" i="8" s="1"/>
  <c r="E14" i="8"/>
  <c r="F14" i="8" s="1"/>
  <c r="E6" i="8"/>
  <c r="F6" i="8" s="1"/>
  <c r="E62" i="4"/>
  <c r="F62" i="4" s="1"/>
  <c r="E54" i="4"/>
  <c r="F54" i="4" s="1"/>
  <c r="E46" i="4"/>
  <c r="F46" i="4" s="1"/>
  <c r="E38" i="4"/>
  <c r="F38" i="4" s="1"/>
  <c r="E30" i="4"/>
  <c r="F30" i="4" s="1"/>
  <c r="E22" i="4"/>
  <c r="F22" i="4" s="1"/>
  <c r="E14" i="4"/>
  <c r="F14" i="4" s="1"/>
  <c r="E6" i="4"/>
  <c r="F6" i="4" s="1"/>
  <c r="E42" i="7"/>
  <c r="F42" i="7" s="1"/>
  <c r="E34" i="7"/>
  <c r="F34" i="7" s="1"/>
  <c r="E26" i="7"/>
  <c r="F26" i="7" s="1"/>
  <c r="E18" i="7"/>
  <c r="F18" i="7" s="1"/>
  <c r="E10" i="7"/>
  <c r="F10" i="7" s="1"/>
  <c r="E2" i="7"/>
  <c r="F2" i="7" s="1"/>
  <c r="E53" i="8"/>
  <c r="F53" i="8" s="1"/>
  <c r="E45" i="8"/>
  <c r="F45" i="8" s="1"/>
  <c r="E37" i="8"/>
  <c r="F37" i="8" s="1"/>
  <c r="E29" i="8"/>
  <c r="F29" i="8" s="1"/>
  <c r="E21" i="8"/>
  <c r="F21" i="8" s="1"/>
  <c r="E13" i="8"/>
  <c r="F13" i="8" s="1"/>
  <c r="E5" i="8"/>
  <c r="F5" i="8" s="1"/>
  <c r="E61" i="4"/>
  <c r="F61" i="4" s="1"/>
  <c r="E53" i="4"/>
  <c r="F53" i="4" s="1"/>
  <c r="E45" i="4"/>
  <c r="F45" i="4" s="1"/>
  <c r="E37" i="4"/>
  <c r="F37" i="4" s="1"/>
  <c r="E29" i="4"/>
  <c r="F29" i="4" s="1"/>
  <c r="E21" i="4"/>
  <c r="F21" i="4" s="1"/>
  <c r="E13" i="4"/>
  <c r="F13" i="4" s="1"/>
  <c r="E5" i="4"/>
  <c r="F5" i="4" s="1"/>
  <c r="E41" i="7"/>
  <c r="F41" i="7" s="1"/>
  <c r="E33" i="7"/>
  <c r="F33" i="7" s="1"/>
  <c r="E25" i="7"/>
  <c r="F25" i="7" s="1"/>
  <c r="E17" i="7"/>
  <c r="F17" i="7" s="1"/>
  <c r="E9" i="7"/>
  <c r="F9" i="7" s="1"/>
  <c r="E52" i="8"/>
  <c r="F52" i="8" s="1"/>
  <c r="E44" i="8"/>
  <c r="F44" i="8" s="1"/>
  <c r="E36" i="8"/>
  <c r="F36" i="8" s="1"/>
  <c r="E28" i="8"/>
  <c r="F28" i="8" s="1"/>
  <c r="E20" i="8"/>
  <c r="F20" i="8" s="1"/>
  <c r="E12" i="8"/>
  <c r="F12" i="8" s="1"/>
  <c r="E252" i="1"/>
  <c r="F252" i="1" s="1"/>
  <c r="E246" i="1"/>
  <c r="F246" i="1" s="1"/>
  <c r="E60" i="1"/>
  <c r="F60" i="1" s="1"/>
  <c r="E162" i="1"/>
  <c r="F162" i="1" s="1"/>
  <c r="E117" i="1"/>
  <c r="F117" i="1" s="1"/>
  <c r="E67" i="1"/>
  <c r="F67" i="1" s="1"/>
  <c r="E210" i="1"/>
  <c r="F210" i="1" s="1"/>
  <c r="E14" i="1"/>
  <c r="F14" i="1" s="1"/>
  <c r="E110" i="1"/>
  <c r="F110" i="1" s="1"/>
  <c r="E204" i="1"/>
  <c r="F204" i="1" s="1"/>
  <c r="E10" i="1"/>
  <c r="F10" i="1" s="1"/>
  <c r="E166" i="1"/>
  <c r="F166" i="1" s="1"/>
  <c r="E230" i="1"/>
  <c r="F230" i="1" s="1"/>
  <c r="E188" i="1"/>
  <c r="F188" i="1" s="1"/>
  <c r="E142" i="1"/>
  <c r="F142" i="1" s="1"/>
  <c r="E92" i="1"/>
  <c r="F92" i="1" s="1"/>
  <c r="E42" i="1"/>
  <c r="F42" i="1" s="1"/>
  <c r="E198" i="1"/>
  <c r="F198" i="1" s="1"/>
  <c r="E226" i="1"/>
  <c r="F226" i="1" s="1"/>
  <c r="E182" i="1"/>
  <c r="F182" i="1" s="1"/>
  <c r="E138" i="1"/>
  <c r="F138" i="1" s="1"/>
  <c r="E85" i="1"/>
  <c r="F85" i="1" s="1"/>
  <c r="E35" i="1"/>
  <c r="F35" i="1" s="1"/>
  <c r="E220" i="1"/>
  <c r="F220" i="1" s="1"/>
  <c r="E178" i="1"/>
  <c r="F178" i="1" s="1"/>
  <c r="E131" i="1"/>
  <c r="F131" i="1" s="1"/>
  <c r="E78" i="1"/>
  <c r="F78" i="1" s="1"/>
  <c r="E28" i="1"/>
  <c r="F28" i="1" s="1"/>
  <c r="E214" i="1"/>
  <c r="F214" i="1" s="1"/>
  <c r="E172" i="1"/>
  <c r="F172" i="1" s="1"/>
  <c r="E124" i="1"/>
  <c r="F124" i="1" s="1"/>
  <c r="E74" i="1"/>
  <c r="F74" i="1" s="1"/>
  <c r="E21" i="1"/>
  <c r="F21" i="1" s="1"/>
  <c r="E242" i="1"/>
  <c r="F242" i="1" s="1"/>
  <c r="E156" i="1"/>
  <c r="F156" i="1" s="1"/>
  <c r="E106" i="1"/>
  <c r="F106" i="1" s="1"/>
  <c r="E53" i="1"/>
  <c r="F53" i="1" s="1"/>
  <c r="E3" i="1"/>
  <c r="F3" i="1" s="1"/>
  <c r="E236" i="1"/>
  <c r="F236" i="1" s="1"/>
  <c r="E194" i="1"/>
  <c r="F194" i="1" s="1"/>
  <c r="E149" i="1"/>
  <c r="F149" i="1" s="1"/>
  <c r="E99" i="1"/>
  <c r="F99" i="1" s="1"/>
  <c r="E46" i="1"/>
  <c r="F46" i="1" s="1"/>
  <c r="E250" i="1"/>
  <c r="F250" i="1" s="1"/>
  <c r="E238" i="1"/>
  <c r="F238" i="1" s="1"/>
  <c r="E228" i="1"/>
  <c r="F228" i="1" s="1"/>
  <c r="E218" i="1"/>
  <c r="F218" i="1" s="1"/>
  <c r="E206" i="1"/>
  <c r="F206" i="1" s="1"/>
  <c r="E196" i="1"/>
  <c r="F196" i="1" s="1"/>
  <c r="E186" i="1"/>
  <c r="F186" i="1" s="1"/>
  <c r="E174" i="1"/>
  <c r="F174" i="1" s="1"/>
  <c r="E164" i="1"/>
  <c r="F164" i="1" s="1"/>
  <c r="E154" i="1"/>
  <c r="F154" i="1" s="1"/>
  <c r="E140" i="1"/>
  <c r="F140" i="1" s="1"/>
  <c r="E126" i="1"/>
  <c r="F126" i="1" s="1"/>
  <c r="E115" i="1"/>
  <c r="F115" i="1" s="1"/>
  <c r="E101" i="1"/>
  <c r="F101" i="1" s="1"/>
  <c r="E90" i="1"/>
  <c r="F90" i="1" s="1"/>
  <c r="E76" i="1"/>
  <c r="F76" i="1" s="1"/>
  <c r="E62" i="1"/>
  <c r="F62" i="1" s="1"/>
  <c r="E51" i="1"/>
  <c r="F51" i="1" s="1"/>
  <c r="E37" i="1"/>
  <c r="F37" i="1" s="1"/>
  <c r="E26" i="1"/>
  <c r="F26" i="1" s="1"/>
  <c r="E12" i="1"/>
  <c r="F12" i="1" s="1"/>
  <c r="E249" i="1"/>
  <c r="F249" i="1" s="1"/>
  <c r="E237" i="1"/>
  <c r="F237" i="1" s="1"/>
  <c r="E227" i="1"/>
  <c r="F227" i="1" s="1"/>
  <c r="E217" i="1"/>
  <c r="F217" i="1" s="1"/>
  <c r="E205" i="1"/>
  <c r="F205" i="1" s="1"/>
  <c r="E195" i="1"/>
  <c r="F195" i="1" s="1"/>
  <c r="E185" i="1"/>
  <c r="F185" i="1" s="1"/>
  <c r="E173" i="1"/>
  <c r="F173" i="1" s="1"/>
  <c r="E163" i="1"/>
  <c r="F163" i="1" s="1"/>
  <c r="E150" i="1"/>
  <c r="F150" i="1" s="1"/>
  <c r="E139" i="1"/>
  <c r="F139" i="1" s="1"/>
  <c r="E125" i="1"/>
  <c r="F125" i="1" s="1"/>
  <c r="E114" i="1"/>
  <c r="F114" i="1" s="1"/>
  <c r="E100" i="1"/>
  <c r="F100" i="1" s="1"/>
  <c r="E86" i="1"/>
  <c r="F86" i="1" s="1"/>
  <c r="E75" i="1"/>
  <c r="F75" i="1" s="1"/>
  <c r="E61" i="1"/>
  <c r="F61" i="1" s="1"/>
  <c r="E50" i="1"/>
  <c r="F50" i="1" s="1"/>
  <c r="E36" i="1"/>
  <c r="F36" i="1" s="1"/>
  <c r="E22" i="1"/>
  <c r="F22" i="1" s="1"/>
  <c r="E11" i="1"/>
  <c r="F11" i="1" s="1"/>
  <c r="E257" i="1"/>
  <c r="F257" i="1" s="1"/>
  <c r="E235" i="1"/>
  <c r="F235" i="1" s="1"/>
  <c r="E213" i="1"/>
  <c r="F213" i="1" s="1"/>
  <c r="E193" i="1"/>
  <c r="F193" i="1" s="1"/>
  <c r="E171" i="1"/>
  <c r="F171" i="1" s="1"/>
  <c r="E148" i="1"/>
  <c r="F148" i="1" s="1"/>
  <c r="E134" i="1"/>
  <c r="F134" i="1" s="1"/>
  <c r="E109" i="1"/>
  <c r="F109" i="1" s="1"/>
  <c r="E84" i="1"/>
  <c r="F84" i="1" s="1"/>
  <c r="E70" i="1"/>
  <c r="F70" i="1" s="1"/>
  <c r="E34" i="1"/>
  <c r="F34" i="1" s="1"/>
  <c r="E6" i="1"/>
  <c r="F6" i="1" s="1"/>
  <c r="E254" i="1"/>
  <c r="F254" i="1" s="1"/>
  <c r="E244" i="1"/>
  <c r="F244" i="1" s="1"/>
  <c r="E234" i="1"/>
  <c r="F234" i="1" s="1"/>
  <c r="E222" i="1"/>
  <c r="F222" i="1" s="1"/>
  <c r="E212" i="1"/>
  <c r="F212" i="1" s="1"/>
  <c r="E202" i="1"/>
  <c r="F202" i="1" s="1"/>
  <c r="E190" i="1"/>
  <c r="F190" i="1" s="1"/>
  <c r="E180" i="1"/>
  <c r="F180" i="1" s="1"/>
  <c r="E170" i="1"/>
  <c r="F170" i="1" s="1"/>
  <c r="E158" i="1"/>
  <c r="F158" i="1" s="1"/>
  <c r="E147" i="1"/>
  <c r="F147" i="1" s="1"/>
  <c r="E133" i="1"/>
  <c r="F133" i="1" s="1"/>
  <c r="E122" i="1"/>
  <c r="F122" i="1" s="1"/>
  <c r="E108" i="1"/>
  <c r="F108" i="1" s="1"/>
  <c r="E94" i="1"/>
  <c r="F94" i="1" s="1"/>
  <c r="E83" i="1"/>
  <c r="F83" i="1" s="1"/>
  <c r="E69" i="1"/>
  <c r="F69" i="1" s="1"/>
  <c r="E58" i="1"/>
  <c r="F58" i="1" s="1"/>
  <c r="E44" i="1"/>
  <c r="F44" i="1" s="1"/>
  <c r="E30" i="1"/>
  <c r="F30" i="1" s="1"/>
  <c r="E19" i="1"/>
  <c r="F19" i="1" s="1"/>
  <c r="E5" i="1"/>
  <c r="F5" i="1" s="1"/>
  <c r="E245" i="1"/>
  <c r="F245" i="1" s="1"/>
  <c r="E225" i="1"/>
  <c r="F225" i="1" s="1"/>
  <c r="E203" i="1"/>
  <c r="F203" i="1" s="1"/>
  <c r="E181" i="1"/>
  <c r="F181" i="1" s="1"/>
  <c r="E161" i="1"/>
  <c r="F161" i="1" s="1"/>
  <c r="E123" i="1"/>
  <c r="F123" i="1" s="1"/>
  <c r="E98" i="1"/>
  <c r="F98" i="1" s="1"/>
  <c r="E59" i="1"/>
  <c r="F59" i="1" s="1"/>
  <c r="E45" i="1"/>
  <c r="F45" i="1" s="1"/>
  <c r="E20" i="1"/>
  <c r="F20" i="1" s="1"/>
  <c r="E253" i="1"/>
  <c r="F253" i="1" s="1"/>
  <c r="E243" i="1"/>
  <c r="F243" i="1" s="1"/>
  <c r="E233" i="1"/>
  <c r="F233" i="1" s="1"/>
  <c r="E221" i="1"/>
  <c r="F221" i="1" s="1"/>
  <c r="E211" i="1"/>
  <c r="F211" i="1" s="1"/>
  <c r="E201" i="1"/>
  <c r="F201" i="1" s="1"/>
  <c r="E189" i="1"/>
  <c r="F189" i="1" s="1"/>
  <c r="E179" i="1"/>
  <c r="F179" i="1" s="1"/>
  <c r="E169" i="1"/>
  <c r="F169" i="1" s="1"/>
  <c r="E157" i="1"/>
  <c r="F157" i="1" s="1"/>
  <c r="E146" i="1"/>
  <c r="F146" i="1" s="1"/>
  <c r="E132" i="1"/>
  <c r="F132" i="1" s="1"/>
  <c r="E118" i="1"/>
  <c r="F118" i="1" s="1"/>
  <c r="E107" i="1"/>
  <c r="F107" i="1" s="1"/>
  <c r="E93" i="1"/>
  <c r="F93" i="1" s="1"/>
  <c r="E82" i="1"/>
  <c r="F82" i="1" s="1"/>
  <c r="E68" i="1"/>
  <c r="F68" i="1" s="1"/>
  <c r="E54" i="1"/>
  <c r="F54" i="1" s="1"/>
  <c r="E43" i="1"/>
  <c r="F43" i="1" s="1"/>
  <c r="E29" i="1"/>
  <c r="F29" i="1" s="1"/>
  <c r="E18" i="1"/>
  <c r="F18" i="1" s="1"/>
  <c r="E7" i="1"/>
  <c r="F7" i="1" s="1"/>
  <c r="E15" i="1"/>
  <c r="F15" i="1" s="1"/>
  <c r="E23" i="1"/>
  <c r="F23" i="1" s="1"/>
  <c r="E31" i="1"/>
  <c r="F31" i="1" s="1"/>
  <c r="E39" i="1"/>
  <c r="F39" i="1" s="1"/>
  <c r="E47" i="1"/>
  <c r="F47" i="1" s="1"/>
  <c r="E55" i="1"/>
  <c r="F55" i="1" s="1"/>
  <c r="E63" i="1"/>
  <c r="F63" i="1" s="1"/>
  <c r="E71" i="1"/>
  <c r="F71" i="1" s="1"/>
  <c r="E79" i="1"/>
  <c r="F79" i="1" s="1"/>
  <c r="E87" i="1"/>
  <c r="F87" i="1" s="1"/>
  <c r="E95" i="1"/>
  <c r="F95" i="1" s="1"/>
  <c r="E103" i="1"/>
  <c r="F103" i="1" s="1"/>
  <c r="E111" i="1"/>
  <c r="F111" i="1" s="1"/>
  <c r="E119" i="1"/>
  <c r="F119" i="1" s="1"/>
  <c r="E127" i="1"/>
  <c r="F127" i="1" s="1"/>
  <c r="E135" i="1"/>
  <c r="F135" i="1" s="1"/>
  <c r="E143" i="1"/>
  <c r="F143" i="1" s="1"/>
  <c r="E151" i="1"/>
  <c r="F151" i="1" s="1"/>
  <c r="E159" i="1"/>
  <c r="F159" i="1" s="1"/>
  <c r="E167" i="1"/>
  <c r="F167" i="1" s="1"/>
  <c r="E175" i="1"/>
  <c r="F175" i="1" s="1"/>
  <c r="E183" i="1"/>
  <c r="F183" i="1" s="1"/>
  <c r="E191" i="1"/>
  <c r="F191" i="1" s="1"/>
  <c r="E199" i="1"/>
  <c r="F199" i="1" s="1"/>
  <c r="E207" i="1"/>
  <c r="F207" i="1" s="1"/>
  <c r="E215" i="1"/>
  <c r="F215" i="1" s="1"/>
  <c r="E223" i="1"/>
  <c r="F223" i="1" s="1"/>
  <c r="E231" i="1"/>
  <c r="F231" i="1" s="1"/>
  <c r="E239" i="1"/>
  <c r="F239" i="1" s="1"/>
  <c r="E247" i="1"/>
  <c r="F247" i="1" s="1"/>
  <c r="E255" i="1"/>
  <c r="F255" i="1" s="1"/>
  <c r="E2" i="1"/>
  <c r="F2" i="1" s="1"/>
  <c r="E8" i="1"/>
  <c r="F8" i="1" s="1"/>
  <c r="E16" i="1"/>
  <c r="F16" i="1" s="1"/>
  <c r="E24" i="1"/>
  <c r="F24" i="1" s="1"/>
  <c r="E32" i="1"/>
  <c r="F32" i="1" s="1"/>
  <c r="E40" i="1"/>
  <c r="F40" i="1" s="1"/>
  <c r="E48" i="1"/>
  <c r="F48" i="1" s="1"/>
  <c r="E56" i="1"/>
  <c r="F56" i="1" s="1"/>
  <c r="E64" i="1"/>
  <c r="F64" i="1" s="1"/>
  <c r="E72" i="1"/>
  <c r="F72" i="1" s="1"/>
  <c r="E80" i="1"/>
  <c r="F80" i="1" s="1"/>
  <c r="E88" i="1"/>
  <c r="F88" i="1" s="1"/>
  <c r="E96" i="1"/>
  <c r="F96" i="1" s="1"/>
  <c r="E104" i="1"/>
  <c r="F104" i="1" s="1"/>
  <c r="E112" i="1"/>
  <c r="F112" i="1" s="1"/>
  <c r="E120" i="1"/>
  <c r="F120" i="1" s="1"/>
  <c r="E128" i="1"/>
  <c r="F128" i="1" s="1"/>
  <c r="E136" i="1"/>
  <c r="F136" i="1" s="1"/>
  <c r="E144" i="1"/>
  <c r="F144" i="1" s="1"/>
  <c r="E152" i="1"/>
  <c r="F152" i="1" s="1"/>
  <c r="E160" i="1"/>
  <c r="F160" i="1" s="1"/>
  <c r="E168" i="1"/>
  <c r="F168" i="1" s="1"/>
  <c r="E176" i="1"/>
  <c r="F176" i="1" s="1"/>
  <c r="E184" i="1"/>
  <c r="F184" i="1" s="1"/>
  <c r="E192" i="1"/>
  <c r="F192" i="1" s="1"/>
  <c r="E200" i="1"/>
  <c r="F200" i="1" s="1"/>
  <c r="E208" i="1"/>
  <c r="F208" i="1" s="1"/>
  <c r="E216" i="1"/>
  <c r="F216" i="1" s="1"/>
  <c r="E224" i="1"/>
  <c r="F224" i="1" s="1"/>
  <c r="E232" i="1"/>
  <c r="F232" i="1" s="1"/>
  <c r="E240" i="1"/>
  <c r="F240" i="1" s="1"/>
  <c r="E248" i="1"/>
  <c r="F248" i="1" s="1"/>
  <c r="E256" i="1"/>
  <c r="F256" i="1" s="1"/>
  <c r="E9" i="1"/>
  <c r="F9" i="1" s="1"/>
  <c r="E17" i="1"/>
  <c r="F17" i="1" s="1"/>
  <c r="E25" i="1"/>
  <c r="F25" i="1" s="1"/>
  <c r="E33" i="1"/>
  <c r="F33" i="1" s="1"/>
  <c r="E41" i="1"/>
  <c r="F41" i="1" s="1"/>
  <c r="E49" i="1"/>
  <c r="F49" i="1" s="1"/>
  <c r="E57" i="1"/>
  <c r="F57" i="1" s="1"/>
  <c r="E65" i="1"/>
  <c r="F65" i="1" s="1"/>
  <c r="E73" i="1"/>
  <c r="F73" i="1" s="1"/>
  <c r="E81" i="1"/>
  <c r="F81" i="1" s="1"/>
  <c r="E89" i="1"/>
  <c r="F89" i="1" s="1"/>
  <c r="E97" i="1"/>
  <c r="F97" i="1" s="1"/>
  <c r="E105" i="1"/>
  <c r="F105" i="1" s="1"/>
  <c r="E113" i="1"/>
  <c r="F113" i="1" s="1"/>
  <c r="E121" i="1"/>
  <c r="F121" i="1" s="1"/>
  <c r="E129" i="1"/>
  <c r="F129" i="1" s="1"/>
  <c r="E137" i="1"/>
  <c r="F137" i="1" s="1"/>
  <c r="E145" i="1"/>
  <c r="F145" i="1" s="1"/>
  <c r="E153" i="1"/>
  <c r="F153" i="1" s="1"/>
  <c r="E251" i="1"/>
  <c r="F251" i="1" s="1"/>
  <c r="E241" i="1"/>
  <c r="F241" i="1" s="1"/>
  <c r="E229" i="1"/>
  <c r="F229" i="1" s="1"/>
  <c r="E219" i="1"/>
  <c r="F219" i="1" s="1"/>
  <c r="E209" i="1"/>
  <c r="F209" i="1" s="1"/>
  <c r="E197" i="1"/>
  <c r="F197" i="1" s="1"/>
  <c r="E187" i="1"/>
  <c r="F187" i="1" s="1"/>
  <c r="E177" i="1"/>
  <c r="F177" i="1" s="1"/>
  <c r="E165" i="1"/>
  <c r="F165" i="1" s="1"/>
  <c r="E155" i="1"/>
  <c r="F155" i="1" s="1"/>
  <c r="E141" i="1"/>
  <c r="F141" i="1" s="1"/>
  <c r="E130" i="1"/>
  <c r="F130" i="1" s="1"/>
  <c r="E116" i="1"/>
  <c r="F116" i="1" s="1"/>
  <c r="E102" i="1"/>
  <c r="F102" i="1" s="1"/>
  <c r="E91" i="1"/>
  <c r="F91" i="1" s="1"/>
  <c r="E77" i="1"/>
  <c r="F77" i="1" s="1"/>
  <c r="E66" i="1"/>
  <c r="F66" i="1" s="1"/>
  <c r="E52" i="1"/>
  <c r="F52" i="1" s="1"/>
  <c r="E38" i="1"/>
  <c r="F38" i="1" s="1"/>
  <c r="E27" i="1"/>
  <c r="F27" i="1" s="1"/>
  <c r="E13" i="1"/>
  <c r="F13" i="1" s="1"/>
</calcChain>
</file>

<file path=xl/sharedStrings.xml><?xml version="1.0" encoding="utf-8"?>
<sst xmlns="http://schemas.openxmlformats.org/spreadsheetml/2006/main" count="1949" uniqueCount="1406">
  <si>
    <t>Repl Pullcord Kit 354000 -10</t>
  </si>
  <si>
    <t>Universal Wireless Wall Unit</t>
  </si>
  <si>
    <t>Wireless Bed Unit-Socket (HR)</t>
  </si>
  <si>
    <t>Wireless Bed Unit-Plug (Stryker)</t>
  </si>
  <si>
    <t>Wireless Bed Interface-Demo</t>
  </si>
  <si>
    <t>R5 Demo Kit</t>
  </si>
  <si>
    <t>L-net T-tap Module (25)</t>
  </si>
  <si>
    <t>L-net Term Resistor (10)</t>
  </si>
  <si>
    <t>L-net Hub</t>
  </si>
  <si>
    <t>M-net Divider Interface</t>
  </si>
  <si>
    <t>Crimping Tool Adapter</t>
  </si>
  <si>
    <t>Station Removal Tool</t>
  </si>
  <si>
    <t>Clear Station Cover</t>
  </si>
  <si>
    <t>351003 Battery Kit</t>
  </si>
  <si>
    <t>Overlay Kit Cancel Button (10)</t>
  </si>
  <si>
    <t>Overlay Kit Sm Push Button(10)</t>
  </si>
  <si>
    <t>Overlay Kit Lg Push Button(10)</t>
  </si>
  <si>
    <t>Overlay Kit Left Side Stn (10)</t>
  </si>
  <si>
    <t>Overlay Kit Right Side Stn(10)</t>
  </si>
  <si>
    <t>Overlay Kit Staff Term Lcd (5)</t>
  </si>
  <si>
    <t>L-net T-tap Insulator (25)</t>
  </si>
  <si>
    <t>8pn Inlinecon Cat-5 Cat-6(100)</t>
  </si>
  <si>
    <t>Responder 5 L-net Test Adapter</t>
  </si>
  <si>
    <t>Clear Button Cover For 353001</t>
  </si>
  <si>
    <t>Clear Button Cover-4 Button S</t>
  </si>
  <si>
    <t>Pillow Spker Cord Grip Kit 20</t>
  </si>
  <si>
    <t>3-gang Adapter Plates (10)</t>
  </si>
  <si>
    <t>1-gang Adapter Plates (10)</t>
  </si>
  <si>
    <t>Demo Panel Large R5</t>
  </si>
  <si>
    <t>Demo Panel Small R5</t>
  </si>
  <si>
    <t>Call Cord W/tilt Release Din</t>
  </si>
  <si>
    <t>Enhncd Pillow Spkr-tv-digi Vol</t>
  </si>
  <si>
    <t>Enhncd Pillowspkr-1lgt-digivol</t>
  </si>
  <si>
    <t>Enhncd Pillowspkr-2lgt-digivol</t>
  </si>
  <si>
    <t>Enhncd Pillow Spkr-tv-anlgvol</t>
  </si>
  <si>
    <t>Enhanced Pillow Spkr 1 Light</t>
  </si>
  <si>
    <t>Enhncd Pillowspkr 2 Lgt-anlgvo</t>
  </si>
  <si>
    <t>Std Pillow Spkr-tv-digi Vol</t>
  </si>
  <si>
    <t>Std Pillow Spkr-1 Lgt-digi Vol</t>
  </si>
  <si>
    <t>Std Pillowspkr-2 Lgt-digi Vol</t>
  </si>
  <si>
    <t>Std Pillow Spkr-tv-anlg Vol</t>
  </si>
  <si>
    <t>Std Pillowspkr-1 Lgt-anlg Vol</t>
  </si>
  <si>
    <t>Std Pillowspkr-2 Lgt-anlg Vol\</t>
  </si>
  <si>
    <t>Basic Pillow Speaker-tv</t>
  </si>
  <si>
    <t>Basic Pillow Speaker-1 Light</t>
  </si>
  <si>
    <t>Basic Pillow Speaker-2 Lights</t>
  </si>
  <si>
    <t>Remote Tilt Release Din Stn</t>
  </si>
  <si>
    <t>Remote Std 8-pin Din Station</t>
  </si>
  <si>
    <t>Feature Bed Control Module</t>
  </si>
  <si>
    <t>Staff Term Faceplate W Bioseal</t>
  </si>
  <si>
    <t>Branch Regional Controller V2</t>
  </si>
  <si>
    <t>Responder Ntwrk Adapter Module</t>
  </si>
  <si>
    <t>Power Supply W/batt. Backup</t>
  </si>
  <si>
    <t>8 Port Ethernet Switch W/poe</t>
  </si>
  <si>
    <t>Fiber Optic Adapter Module</t>
  </si>
  <si>
    <t>Responder Network Concentrator</t>
  </si>
  <si>
    <t>Rack Mount Kit For Switches</t>
  </si>
  <si>
    <t>Wall Mounting Cabinet-head-end</t>
  </si>
  <si>
    <t>Console Receptacle</t>
  </si>
  <si>
    <t>Console Desk Stand</t>
  </si>
  <si>
    <t>VoIP Nurse Console V2</t>
  </si>
  <si>
    <t>VoIP Staff Terminal V2</t>
  </si>
  <si>
    <t>Corridor Light - 4 Pos</t>
  </si>
  <si>
    <t>Mini-corridor Light</t>
  </si>
  <si>
    <t>Corridor Light - 4 Pos V2</t>
  </si>
  <si>
    <t>Domeless Controller v2</t>
  </si>
  <si>
    <t>Single Patient Station</t>
  </si>
  <si>
    <t>Enhanced Single Patient Stn</t>
  </si>
  <si>
    <t>Dual Patient Station</t>
  </si>
  <si>
    <t>Duty Station</t>
  </si>
  <si>
    <t>Staff Station</t>
  </si>
  <si>
    <t>Remote Audio Output Station</t>
  </si>
  <si>
    <t>Remote Audio Output Module</t>
  </si>
  <si>
    <t>Pull-cord Station With Audio</t>
  </si>
  <si>
    <t>Pull-cord Station</t>
  </si>
  <si>
    <t>Pull-cord Stn W/call Button</t>
  </si>
  <si>
    <t>Cancel Station</t>
  </si>
  <si>
    <t>Code Station</t>
  </si>
  <si>
    <t>Staff Assist Station</t>
  </si>
  <si>
    <t>Staff Assist / Code Station</t>
  </si>
  <si>
    <t>Bed Management Station</t>
  </si>
  <si>
    <t>Staff Registration Station</t>
  </si>
  <si>
    <t>2-jack Station</t>
  </si>
  <si>
    <t>Input Module - 2 Point</t>
  </si>
  <si>
    <t>Output Module-high Current</t>
  </si>
  <si>
    <t>Output Module-Dry Contact</t>
  </si>
  <si>
    <t>Output Module-Low Current</t>
  </si>
  <si>
    <t>R5ware Firmware Diagnostics</t>
  </si>
  <si>
    <t>Interface-Telephone-25 Beds</t>
  </si>
  <si>
    <t>Responder SIP Server</t>
  </si>
  <si>
    <t>Responder 5 Demo Laptop</t>
  </si>
  <si>
    <t>PC Console (R5 Apps) - 25 Beds</t>
  </si>
  <si>
    <t>Staff Assignment Client-25 Beds</t>
  </si>
  <si>
    <t>Reports Manager - 25 Beds</t>
  </si>
  <si>
    <t>Data Warehouse</t>
  </si>
  <si>
    <t>Business Intelligence</t>
  </si>
  <si>
    <t>Interface-Location (RTLS)-25 Beds</t>
  </si>
  <si>
    <t>Interface-HL7(ADT)-25 Beds</t>
  </si>
  <si>
    <t>Interface-Resp Sync-25 Beds</t>
  </si>
  <si>
    <t>All Touch EMR - 25 beds</t>
  </si>
  <si>
    <t>All Touch Bed Mgmt-25 Beds</t>
  </si>
  <si>
    <t>All Touch Iptv-25 Beds</t>
  </si>
  <si>
    <t>All Touch Bed Info - 25 Beds</t>
  </si>
  <si>
    <t>350400A</t>
  </si>
  <si>
    <t>Staff Term Faceplt Bioseal Wht</t>
  </si>
  <si>
    <t>353000A</t>
  </si>
  <si>
    <t>Single Pat Stat - Aus (white)</t>
  </si>
  <si>
    <t>353001A</t>
  </si>
  <si>
    <t>Enhance Pat Stat - Aus (white)</t>
  </si>
  <si>
    <t>354011A</t>
  </si>
  <si>
    <t>Code Station - Aus (white)</t>
  </si>
  <si>
    <t>354012A</t>
  </si>
  <si>
    <t>Staff Assist - Aus (white)</t>
  </si>
  <si>
    <t>354016A</t>
  </si>
  <si>
    <t>Bed Manage Stat - Aus (white)</t>
  </si>
  <si>
    <t>354018A</t>
  </si>
  <si>
    <t>2 Jack Station - Aus (white)</t>
  </si>
  <si>
    <t>366405-1</t>
  </si>
  <si>
    <t>All Touch Wire.wkflw #1-25 Bed</t>
  </si>
  <si>
    <t>366405-2</t>
  </si>
  <si>
    <t>All Touch Wire.wkflw #2-25 Bed</t>
  </si>
  <si>
    <t>366408-1</t>
  </si>
  <si>
    <t>All Touch Med Devices-25 Beds</t>
  </si>
  <si>
    <t>366408-2</t>
  </si>
  <si>
    <t>CC200</t>
  </si>
  <si>
    <t>Call Cord w/Clip - 10FT</t>
  </si>
  <si>
    <t>CCDIN</t>
  </si>
  <si>
    <t>Call Cord - Din Connector</t>
  </si>
  <si>
    <t>SCC-1901-120-0</t>
  </si>
  <si>
    <t>Call Cord - Single w/ Clip</t>
  </si>
  <si>
    <t>CCDIN3</t>
  </si>
  <si>
    <t>Handheld Pendant W/2 Lights</t>
  </si>
  <si>
    <t>CLA214D</t>
  </si>
  <si>
    <t>R4k 4 Bulb Audio Duty Cl</t>
  </si>
  <si>
    <t>CLA222</t>
  </si>
  <si>
    <t>R4k 2 Bulb/6 Pt Audio Cl</t>
  </si>
  <si>
    <t>CLA244</t>
  </si>
  <si>
    <t>R4k 4 Bulb/6 Pt Audio Cl</t>
  </si>
  <si>
    <t>CLA246</t>
  </si>
  <si>
    <t>CLAR4</t>
  </si>
  <si>
    <t>R4k 4 Pt Audio Relay Kit</t>
  </si>
  <si>
    <t>CLAR46</t>
  </si>
  <si>
    <t>R4k 4 Pt Audio Relay Kit (CLA246)</t>
  </si>
  <si>
    <t>CLS103</t>
  </si>
  <si>
    <t>R5K High Security Dome Lite 3 Lamp</t>
  </si>
  <si>
    <t>CLV122</t>
  </si>
  <si>
    <t>R4k 2 Bulb/6 Pt Visual Cl</t>
  </si>
  <si>
    <t>CLV144</t>
  </si>
  <si>
    <t>R4k 4 Bulb/6 Pt Visual Cl</t>
  </si>
  <si>
    <t>CM300</t>
  </si>
  <si>
    <t>Chassis Fault Monitor</t>
  </si>
  <si>
    <t>CP7385</t>
  </si>
  <si>
    <t>Pushbutton for 1/4" Jack</t>
  </si>
  <si>
    <t>DCA200</t>
  </si>
  <si>
    <t>R4k Audio 6 Pt Domeless Cntl</t>
  </si>
  <si>
    <t>DCA214D</t>
  </si>
  <si>
    <t>R4k Audio Domeless Duty Cntl</t>
  </si>
  <si>
    <t>DCA216</t>
  </si>
  <si>
    <t>R4k 16 Pt Audio Domeless Cntl</t>
  </si>
  <si>
    <t>DCV100</t>
  </si>
  <si>
    <t>R4k 6 Pt Visual Domeless Cntl</t>
  </si>
  <si>
    <t>DCV116</t>
  </si>
  <si>
    <t>R4k 16 Pt Visual Domeless Cntl</t>
  </si>
  <si>
    <t>DP300</t>
  </si>
  <si>
    <t>Dummy Plug for DIN Jacks</t>
  </si>
  <si>
    <t>DP7380</t>
  </si>
  <si>
    <t>Dummy Plug for 1/4</t>
  </si>
  <si>
    <t>DTP4401</t>
  </si>
  <si>
    <t>DIN-to-Plug Adapter</t>
  </si>
  <si>
    <t>HSS400</t>
  </si>
  <si>
    <t>R5K High Security Audio Bed St</t>
  </si>
  <si>
    <t>HSS401</t>
  </si>
  <si>
    <t>R5K High Security Staff St</t>
  </si>
  <si>
    <t>HSS433</t>
  </si>
  <si>
    <t>R5K High Security Push Btn St</t>
  </si>
  <si>
    <t>NC2828</t>
  </si>
  <si>
    <t>Head-End Equipment Cabinet</t>
  </si>
  <si>
    <t>NC4JACK</t>
  </si>
  <si>
    <t>Auxiliary 4 Alarm Input Station</t>
  </si>
  <si>
    <t>NCBED</t>
  </si>
  <si>
    <t>Feature Bed Receptacle - 37 pin</t>
  </si>
  <si>
    <t>NCBED5</t>
  </si>
  <si>
    <t>R5 Feature Bed Recep - 37 Pin</t>
  </si>
  <si>
    <t>NCC37</t>
  </si>
  <si>
    <t>Feature Bed Cable - 8ft</t>
  </si>
  <si>
    <t>NCC37RA</t>
  </si>
  <si>
    <t>Feature Bed Cable - Right Angle</t>
  </si>
  <si>
    <t>NCLV120</t>
  </si>
  <si>
    <t>Low Volt Lt Control - 120V</t>
  </si>
  <si>
    <t>NCLV240</t>
  </si>
  <si>
    <t>Low Volt Lt Control - 240V</t>
  </si>
  <si>
    <t>NCPSDSL2</t>
  </si>
  <si>
    <t>R5K Digital Pillow Speaker 2 Lights</t>
  </si>
  <si>
    <t>NCPSDSTV</t>
  </si>
  <si>
    <t>R5K Digital Pillow Speaker TV Only</t>
  </si>
  <si>
    <t>NCPSKPL2</t>
  </si>
  <si>
    <t>R5K Direct Access Pillow Speaker 2 Lights</t>
  </si>
  <si>
    <t>NCPSKPTV</t>
  </si>
  <si>
    <t>R5K Direct Access Pillow Speaker TV Only</t>
  </si>
  <si>
    <t>NCSAV</t>
  </si>
  <si>
    <t>DIN Cord Saver</t>
  </si>
  <si>
    <t>PM300</t>
  </si>
  <si>
    <t>Power Fault Monitor</t>
  </si>
  <si>
    <t>R4K11V</t>
  </si>
  <si>
    <t>R4k Visual Single Call St</t>
  </si>
  <si>
    <t>R4K12A</t>
  </si>
  <si>
    <t>R4k Audio Single Call St</t>
  </si>
  <si>
    <t>R4K12AHZ</t>
  </si>
  <si>
    <t>R4k Horiz'l Single Audio St</t>
  </si>
  <si>
    <t>R4K13VA</t>
  </si>
  <si>
    <t>R4k Enh Audio Single Call St</t>
  </si>
  <si>
    <t>R4K13VAHZ</t>
  </si>
  <si>
    <t>R4k Horiz'l Enh Sgle Audio St</t>
  </si>
  <si>
    <t>R4K14SA</t>
  </si>
  <si>
    <t>R4k Single Call St - W/emer</t>
  </si>
  <si>
    <t>R4K15V</t>
  </si>
  <si>
    <t>R5K Patient Station w 1/4" Jack &amp; Button</t>
  </si>
  <si>
    <t>R4K16LV</t>
  </si>
  <si>
    <t>R4k Sgl Visual Lgt Ctl Call St</t>
  </si>
  <si>
    <t>R4K17V</t>
  </si>
  <si>
    <t>R5K Enhanced Single Patient Stn w/DIN</t>
  </si>
  <si>
    <t>R4K18A</t>
  </si>
  <si>
    <t>R4k Mult Btn Stn for Expo</t>
  </si>
  <si>
    <t>R4K21V</t>
  </si>
  <si>
    <t>R4k Dual Visual Call St</t>
  </si>
  <si>
    <t>R4K22A</t>
  </si>
  <si>
    <t>R4k Dual Audio Call St</t>
  </si>
  <si>
    <t>R4K23VA</t>
  </si>
  <si>
    <t>R4k Enh Dual Audio Call St</t>
  </si>
  <si>
    <t>R4K2JACK</t>
  </si>
  <si>
    <t>R5K Dual 1/4" Jack Station</t>
  </si>
  <si>
    <t>R4K4020</t>
  </si>
  <si>
    <t>R4k Lcd Console</t>
  </si>
  <si>
    <t>R4KANNV2</t>
  </si>
  <si>
    <t>R5K Annunciator Panel v2</t>
  </si>
  <si>
    <t>R4KBK400</t>
  </si>
  <si>
    <t>R4k Battery Back-up Kit</t>
  </si>
  <si>
    <t>R4KCAL</t>
  </si>
  <si>
    <t>R5K Call Assurance Light</t>
  </si>
  <si>
    <t>R4KCB12</t>
  </si>
  <si>
    <t>R4k Code Button Station</t>
  </si>
  <si>
    <t>R4KCB13</t>
  </si>
  <si>
    <t>R5K Code Blue Station</t>
  </si>
  <si>
    <t>R4KCNCL</t>
  </si>
  <si>
    <t>R4k Cancel Station</t>
  </si>
  <si>
    <t>R4KCONN6</t>
  </si>
  <si>
    <t>R5K 6-pin Connectors - 100</t>
  </si>
  <si>
    <t>R4KCONN8</t>
  </si>
  <si>
    <t>R4k 8-pin Connectors - 100</t>
  </si>
  <si>
    <t>R4KCRIMP</t>
  </si>
  <si>
    <t>R5K Crimping Tool</t>
  </si>
  <si>
    <t>R4KCSC</t>
  </si>
  <si>
    <t>R4k Clear Station Cover</t>
  </si>
  <si>
    <t>R4KDLC2</t>
  </si>
  <si>
    <t>R5K Dual Light Cntl Mod</t>
  </si>
  <si>
    <t>R4KDM22</t>
  </si>
  <si>
    <t>R5K Desk Mount Kit for ANN Panel</t>
  </si>
  <si>
    <t>R4KDTY2</t>
  </si>
  <si>
    <t>R4k Slim Duty St</t>
  </si>
  <si>
    <t>R4KDY</t>
  </si>
  <si>
    <t>R4k Duty Station</t>
  </si>
  <si>
    <t>R4KESR</t>
  </si>
  <si>
    <t>R4k Emer / Staff Register St</t>
  </si>
  <si>
    <t>R4KFAM</t>
  </si>
  <si>
    <t>R5K Fire/auxiliary Module</t>
  </si>
  <si>
    <t>R4KFB1</t>
  </si>
  <si>
    <t>R5K Feature Bed Interface</t>
  </si>
  <si>
    <t>R4KHVK</t>
  </si>
  <si>
    <t>250v Kit For Nc2828</t>
  </si>
  <si>
    <t>R4KKBS</t>
  </si>
  <si>
    <t>R5K K-bus Splitter</t>
  </si>
  <si>
    <t>R4KKBSP</t>
  </si>
  <si>
    <t>R5K K-bus Splitter - With Pwr</t>
  </si>
  <si>
    <t>R4KMQCV2</t>
  </si>
  <si>
    <t>R5K Marquee Controller v2</t>
  </si>
  <si>
    <t>R4KMST</t>
  </si>
  <si>
    <t>R5K Marquee Speaker St W/mute</t>
  </si>
  <si>
    <t>R4KNIM</t>
  </si>
  <si>
    <t>R4k Network Interface Module</t>
  </si>
  <si>
    <t>R4KOUT4R</t>
  </si>
  <si>
    <t>R4k Visual Relay Output Cntl</t>
  </si>
  <si>
    <t>R4KOUT4S</t>
  </si>
  <si>
    <t>R4k Audio Ss Output Cntl</t>
  </si>
  <si>
    <t>R4KPA25</t>
  </si>
  <si>
    <t>R5K Paging Amplifier -25 Watt</t>
  </si>
  <si>
    <t>R4KPB11</t>
  </si>
  <si>
    <t>R4k Push For Help Button St</t>
  </si>
  <si>
    <t>R4KPB12</t>
  </si>
  <si>
    <t>R5K Single Button Station</t>
  </si>
  <si>
    <t>R4KPB22</t>
  </si>
  <si>
    <t>R4k Dual Push Button St</t>
  </si>
  <si>
    <t>R4KPB23</t>
  </si>
  <si>
    <t>R5K Staff Assist Code Station</t>
  </si>
  <si>
    <t>R4KPB44</t>
  </si>
  <si>
    <t>R4k Four Button Status St</t>
  </si>
  <si>
    <t>R4KPC10</t>
  </si>
  <si>
    <t>R4k Pull Cord St</t>
  </si>
  <si>
    <t>R4KPC10P</t>
  </si>
  <si>
    <t>R4k Pull Cord St Port</t>
  </si>
  <si>
    <t>R4KPC10S</t>
  </si>
  <si>
    <t>R4k Pull Cord St Spanish</t>
  </si>
  <si>
    <t>R4KPC11</t>
  </si>
  <si>
    <t>R5K Pull Cord Station</t>
  </si>
  <si>
    <t>R4KPIP</t>
  </si>
  <si>
    <t>R4k Peripheral Interface Port</t>
  </si>
  <si>
    <t>R4KPLI</t>
  </si>
  <si>
    <t>R4k Phone Line Interface</t>
  </si>
  <si>
    <t>R4KPR400</t>
  </si>
  <si>
    <t>R4k Power Supply</t>
  </si>
  <si>
    <t>R4KRECP</t>
  </si>
  <si>
    <t>R5K ANN Panel Receptacle</t>
  </si>
  <si>
    <t>R4KRSPIP</t>
  </si>
  <si>
    <t>R4k Reporting Sftw Interface</t>
  </si>
  <si>
    <t>R4KSAR</t>
  </si>
  <si>
    <t>R5K Push for Help Staff Reg Station</t>
  </si>
  <si>
    <t>R4KSLC1</t>
  </si>
  <si>
    <t>R5K Single Light Cntl Mod</t>
  </si>
  <si>
    <t>R4KSPA</t>
  </si>
  <si>
    <t>R4k Serial Peripheral Adapter</t>
  </si>
  <si>
    <t>R4KSPK</t>
  </si>
  <si>
    <t>R5K Speaker Station</t>
  </si>
  <si>
    <t>R4KSR1</t>
  </si>
  <si>
    <t>R4k Staff Register St</t>
  </si>
  <si>
    <t>R4KSS</t>
  </si>
  <si>
    <t>R4k Staff  Station</t>
  </si>
  <si>
    <t>R4KSTAC</t>
  </si>
  <si>
    <t>R5K Test Adapter Cables</t>
  </si>
  <si>
    <t>R4KSTR</t>
  </si>
  <si>
    <t>R4k Strain Relief Kit</t>
  </si>
  <si>
    <t>R4KTMB</t>
  </si>
  <si>
    <t>R4k K-bus Termination Board</t>
  </si>
  <si>
    <t>R4KTVA</t>
  </si>
  <si>
    <t>R5K TV Adaptor Kit Qty 10</t>
  </si>
  <si>
    <t>R4KTVR1</t>
  </si>
  <si>
    <t>R5K Digital Tv Isolation Mod</t>
  </si>
  <si>
    <t>R4KWARE</t>
  </si>
  <si>
    <t>R4k System Software Cd-rom</t>
  </si>
  <si>
    <t>R4KWM11</t>
  </si>
  <si>
    <t>R4k Console Wall Mount Kit</t>
  </si>
  <si>
    <t>R4KWM22</t>
  </si>
  <si>
    <t>R5K ANN Panel Wall Mount Kit</t>
  </si>
  <si>
    <t>R4KXBA</t>
  </si>
  <si>
    <t>R4k X-bus Adapter</t>
  </si>
  <si>
    <t>R5KCL506</t>
  </si>
  <si>
    <t>R5K Corridor Light Visual 6pt</t>
  </si>
  <si>
    <t>R5KCL516</t>
  </si>
  <si>
    <t>R5K Corridor Light 1 Audio 6pt</t>
  </si>
  <si>
    <t>R5KCL546</t>
  </si>
  <si>
    <t>R5K Corridor Light 4 Audio 6pt</t>
  </si>
  <si>
    <t>R5KCONS</t>
  </si>
  <si>
    <t>R5K VoIP Nurse Console</t>
  </si>
  <si>
    <t>R5KDC016</t>
  </si>
  <si>
    <t xml:space="preserve">R5K Domeless 16pt Visual </t>
  </si>
  <si>
    <t>R5KDC06</t>
  </si>
  <si>
    <t>R5K Domeless 6pt Visual</t>
  </si>
  <si>
    <t>R5KDC16D</t>
  </si>
  <si>
    <t>R5K Domeless Duty 1 Audio 6pt</t>
  </si>
  <si>
    <t>R5KDC46</t>
  </si>
  <si>
    <t>R5k Domeless 4 Audio 6pt</t>
  </si>
  <si>
    <t>R5KDCRC4</t>
  </si>
  <si>
    <t>R5k Relay Output Controller</t>
  </si>
  <si>
    <t>R5KDCRCS4</t>
  </si>
  <si>
    <t>R5k Ss Relay Output Controller</t>
  </si>
  <si>
    <t>R5KDEMOACT</t>
  </si>
  <si>
    <t>R5K Demo Acute</t>
  </si>
  <si>
    <t>R5KL2KA</t>
  </si>
  <si>
    <t>R5K L2K Adapter</t>
  </si>
  <si>
    <t>R5KLAPTOP</t>
  </si>
  <si>
    <t>R5K Demo Unit Laptop</t>
  </si>
  <si>
    <t>R5KM8PRT</t>
  </si>
  <si>
    <t>R5K 8-port Ethernet Switch</t>
  </si>
  <si>
    <t>R5KMPR15</t>
  </si>
  <si>
    <t>R5K 15v Pwr Sply w Bat Backup</t>
  </si>
  <si>
    <t>R5KMPR36</t>
  </si>
  <si>
    <t>R5K 36v Pwr Sply w Bat Backup</t>
  </si>
  <si>
    <t>R5KMRPT</t>
  </si>
  <si>
    <t>R5K Application Module</t>
  </si>
  <si>
    <t>R5KMSC</t>
  </si>
  <si>
    <t xml:space="preserve">R5K Main System Controller </t>
  </si>
  <si>
    <t>R5KMSIP</t>
  </si>
  <si>
    <t>R5K Telephony Interface</t>
  </si>
  <si>
    <t>R5KMTRM</t>
  </si>
  <si>
    <t>R5K Termination Board</t>
  </si>
  <si>
    <t>R5KPADP</t>
  </si>
  <si>
    <t>R5k Adapter Plates (10)</t>
  </si>
  <si>
    <t>R5KPB4</t>
  </si>
  <si>
    <t>R5K 4 Button Workflow Station</t>
  </si>
  <si>
    <t>R5KPD2A</t>
  </si>
  <si>
    <t>R5K Dual Patient Station Audio</t>
  </si>
  <si>
    <t>R5KPD2EA</t>
  </si>
  <si>
    <t>R5K Dual Enhanced Patient Station Audio</t>
  </si>
  <si>
    <t>R5KPS1A</t>
  </si>
  <si>
    <t>R5K Single Patient Station Audio</t>
  </si>
  <si>
    <t>R5KPS1EA</t>
  </si>
  <si>
    <t>R5K Single Enhanced Patient Station Audio</t>
  </si>
  <si>
    <t>R5KPS1LCA</t>
  </si>
  <si>
    <t>R5K Single Patient Station w Lighting and Audio</t>
  </si>
  <si>
    <t>R5KPS1V</t>
  </si>
  <si>
    <t>R5K Single Patient Station Visual</t>
  </si>
  <si>
    <t>R5KSDTY</t>
  </si>
  <si>
    <t>R5K Duty Station</t>
  </si>
  <si>
    <t>R5KSSTF</t>
  </si>
  <si>
    <t>R5K Staff Station</t>
  </si>
  <si>
    <t>R5KWare</t>
  </si>
  <si>
    <t>R5K Configuration Software</t>
  </si>
  <si>
    <t>R5KPC11WPS</t>
  </si>
  <si>
    <t>Waterproof Pullcord Station - Spanish</t>
  </si>
  <si>
    <t>Valor Dólar USD</t>
  </si>
  <si>
    <t>Valor Euro EUR</t>
  </si>
  <si>
    <t>Costo en CLP</t>
  </si>
  <si>
    <t>Precio Venta Final</t>
  </si>
  <si>
    <t>Precio de Lista en USD</t>
  </si>
  <si>
    <t>Modelo #</t>
  </si>
  <si>
    <t>Descripción</t>
  </si>
  <si>
    <t>Garantía</t>
  </si>
  <si>
    <t>365 micron Fiber for Service - not sterile standard OR 365 micron Fiber for Service - not sterile - PRECISION</t>
  </si>
  <si>
    <t>Precio de Lista en EUR</t>
  </si>
  <si>
    <t xml:space="preserve">OAM001523 </t>
  </si>
  <si>
    <t>Blast shield (window with mounting) external</t>
  </si>
  <si>
    <t>access</t>
  </si>
  <si>
    <t xml:space="preserve">consumable </t>
  </si>
  <si>
    <t>450 a 500</t>
  </si>
  <si>
    <t>Groupo</t>
  </si>
  <si>
    <t>P/N</t>
  </si>
  <si>
    <t>Electronics</t>
  </si>
  <si>
    <t>EAM000045</t>
  </si>
  <si>
    <t>Interlock connector</t>
  </si>
  <si>
    <t>EAM000267.00</t>
  </si>
  <si>
    <t>Complete Galvo Kit-: galvo,driver, boards, mirror and support - OBSOLETE</t>
  </si>
  <si>
    <t>EAM000267.01</t>
  </si>
  <si>
    <t>New complete Galvo Kit-: galvo,driver, boards, mirror and support</t>
  </si>
  <si>
    <t>Optics</t>
  </si>
  <si>
    <t>OAM002266.00</t>
  </si>
  <si>
    <t>Galvo mirror with mechanical holder</t>
  </si>
  <si>
    <t>EAM000278</t>
  </si>
  <si>
    <t>diodo-emitter board for fiber presence</t>
  </si>
  <si>
    <t>EAM000279</t>
  </si>
  <si>
    <t>photodiode board for fiber presence</t>
  </si>
  <si>
    <t>EAM000521.01</t>
  </si>
  <si>
    <t>RFID Interface board QSMM1101R02</t>
  </si>
  <si>
    <t>EAM000681.00</t>
  </si>
  <si>
    <t>Board QSGM11-02 R02 with photodiodes 2um</t>
  </si>
  <si>
    <t>EAM000588.01</t>
  </si>
  <si>
    <t>Discharger module</t>
  </si>
  <si>
    <t>EAQ000059</t>
  </si>
  <si>
    <t>shutter board</t>
  </si>
  <si>
    <t>EAQ000131</t>
  </si>
  <si>
    <t>microcontroller board QSCM08_7</t>
  </si>
  <si>
    <t>EAQ001786</t>
  </si>
  <si>
    <t>isolation board QSVM1501</t>
  </si>
  <si>
    <t>EAQ001788</t>
  </si>
  <si>
    <t>optical bench board</t>
  </si>
  <si>
    <t>EAQ001795</t>
  </si>
  <si>
    <t>Digital galvo board  QSVM1605</t>
  </si>
  <si>
    <t>EAQ001807</t>
  </si>
  <si>
    <t>Complete EMBEDDED board</t>
  </si>
  <si>
    <t>EAQ001809.01</t>
  </si>
  <si>
    <t>Signal board</t>
  </si>
  <si>
    <t>Hydraulics</t>
  </si>
  <si>
    <t>EBM000326</t>
  </si>
  <si>
    <t>Digital redout flowmeter SMC PF3W720</t>
  </si>
  <si>
    <t>EBM000373</t>
  </si>
  <si>
    <t>Footswitch</t>
  </si>
  <si>
    <t>EBM000399</t>
  </si>
  <si>
    <t>Power supply Ac/Dc 45W 12V/3,75A ECS45US12-C</t>
  </si>
  <si>
    <t>EBM001986</t>
  </si>
  <si>
    <t>Power supply AC/DC 350W 24V - GCS350PS24-EF</t>
  </si>
  <si>
    <t>EBM002050</t>
  </si>
  <si>
    <t>Charger 3 kW 700Vdc - P.N. LSR449-01-A1</t>
  </si>
  <si>
    <t>EBQ000488</t>
  </si>
  <si>
    <t>RFID modulator  BB 1031L-QS-01</t>
  </si>
  <si>
    <t>EAM001410</t>
  </si>
  <si>
    <t>RFID antenna tuned for Cyber Ho</t>
  </si>
  <si>
    <t>EBQ002152</t>
  </si>
  <si>
    <t>switch magnetermic 2P 32A</t>
  </si>
  <si>
    <t>EBQ002211</t>
  </si>
  <si>
    <t>Trasformer 100VA</t>
  </si>
  <si>
    <t>EBQ002237</t>
  </si>
  <si>
    <t>touch screen controller  PM6500</t>
  </si>
  <si>
    <t>EBQ002252</t>
  </si>
  <si>
    <t>speaker</t>
  </si>
  <si>
    <t>EBQ002278</t>
  </si>
  <si>
    <t>TS-Controller 4 wire cable</t>
  </si>
  <si>
    <t>EBQ002287</t>
  </si>
  <si>
    <t>Capacitor 30.000uF  350V</t>
  </si>
  <si>
    <t>EBQ002496</t>
  </si>
  <si>
    <t>proximity sensor</t>
  </si>
  <si>
    <t>EBQ002709</t>
  </si>
  <si>
    <t>display 12,1 1024 X 768</t>
  </si>
  <si>
    <t>EBQ002775</t>
  </si>
  <si>
    <t>Line filter FN2090B-30-08</t>
  </si>
  <si>
    <t>EBQ003037</t>
  </si>
  <si>
    <t>Spare compact flash</t>
  </si>
  <si>
    <t>EBQ003116</t>
  </si>
  <si>
    <t>Contactor</t>
  </si>
  <si>
    <t>EBQ003118</t>
  </si>
  <si>
    <t>Toroidale isolation transformer</t>
  </si>
  <si>
    <t>IBM000130</t>
  </si>
  <si>
    <t>Warter filter 10x10mm with housing</t>
  </si>
  <si>
    <t>IBM000406</t>
  </si>
  <si>
    <t>Chiller</t>
  </si>
  <si>
    <t>Mechanics</t>
  </si>
  <si>
    <t>MAM000760.00</t>
  </si>
  <si>
    <t>Pumping chamber</t>
  </si>
  <si>
    <t>MAM003130.00</t>
  </si>
  <si>
    <t>Shutter with powermeter</t>
  </si>
  <si>
    <t>MBM005754</t>
  </si>
  <si>
    <t>lamp o-ring</t>
  </si>
  <si>
    <t>MBM005755</t>
  </si>
  <si>
    <t>rod o-ring</t>
  </si>
  <si>
    <t>MBM005260</t>
  </si>
  <si>
    <t>Wheel</t>
  </si>
  <si>
    <t>MBQ000093</t>
  </si>
  <si>
    <t>Keyswitch diam. 16mm</t>
  </si>
  <si>
    <t>MBQ000094</t>
  </si>
  <si>
    <t>Emergency knob diam.16mm</t>
  </si>
  <si>
    <t>OBM000159</t>
  </si>
  <si>
    <t>Photodiode Window 25x2mm 45° AR/AR</t>
  </si>
  <si>
    <t>OBM000160</t>
  </si>
  <si>
    <t>launching window for aiming beam</t>
  </si>
  <si>
    <t>OBM000199</t>
  </si>
  <si>
    <t>Focusing lens PL/CX, FL = 300 mm - OBSOLETE</t>
  </si>
  <si>
    <t>OBM001575</t>
  </si>
  <si>
    <t>New focusing lens PL/CX, FL = 320mm</t>
  </si>
  <si>
    <t>OBM000233</t>
  </si>
  <si>
    <t>OC cavity mirror PL/PL AR/R=82%</t>
  </si>
  <si>
    <t>OBM000234</t>
  </si>
  <si>
    <t>Rear cavity mirror HR /0deg</t>
  </si>
  <si>
    <t>OBM000706</t>
  </si>
  <si>
    <t>HR/45° mirror</t>
  </si>
  <si>
    <t>OBM000900</t>
  </si>
  <si>
    <t>CTH:YAG rod</t>
  </si>
  <si>
    <t>OBM001561</t>
  </si>
  <si>
    <t>Aspheric Lens PCX ZnS diam 15mm EFL 20mm</t>
  </si>
  <si>
    <t>OBM003127</t>
  </si>
  <si>
    <t>folding mirror HR 45°+/-11°</t>
  </si>
  <si>
    <t>OBM003592</t>
  </si>
  <si>
    <t>flashlamp</t>
  </si>
  <si>
    <t>OBQ020067</t>
  </si>
  <si>
    <t>Green 5mW aiming diode</t>
  </si>
  <si>
    <t>Tools</t>
  </si>
  <si>
    <t>MAM003093.01</t>
  </si>
  <si>
    <t>Tool kit for the alignment of the 2-cavity laser</t>
  </si>
  <si>
    <t>OAF092099</t>
  </si>
  <si>
    <t>200 micron Fiber for Service - NOT STERILE</t>
  </si>
  <si>
    <t>OAF092799</t>
  </si>
  <si>
    <t>272 micron Fiber for Service - NOT STERILE</t>
  </si>
  <si>
    <t>OAF093699</t>
  </si>
  <si>
    <t>OAF793619</t>
  </si>
  <si>
    <t>OAF095599</t>
  </si>
  <si>
    <t>550 micron Fiber for Service - NOT STERILE</t>
  </si>
  <si>
    <t>SBQ000219</t>
  </si>
  <si>
    <t>Power Meter Ophir L40(150)A-LP2-50</t>
  </si>
  <si>
    <t>SBQ000033</t>
  </si>
  <si>
    <t>Scan head Ophir NOVA II display</t>
  </si>
  <si>
    <t>EAQ001802</t>
  </si>
  <si>
    <t>USB-RS232 cable for Galvo Board</t>
  </si>
  <si>
    <t>EBQ003124</t>
  </si>
  <si>
    <t>USB 3.0 cable (Type A) 0.5m</t>
  </si>
  <si>
    <t>ELECTRONICS</t>
  </si>
  <si>
    <t>Double Footswitch</t>
  </si>
  <si>
    <t>EAM000670.00</t>
  </si>
  <si>
    <t>Power Supply Rack 70A</t>
  </si>
  <si>
    <t>MAM001243.00</t>
  </si>
  <si>
    <t>PC complete assembly  (display+embedded board )</t>
  </si>
  <si>
    <t>Touch screen</t>
  </si>
  <si>
    <t>EBQ002503.01</t>
  </si>
  <si>
    <t>Embedded board</t>
  </si>
  <si>
    <t>EBQ002506</t>
  </si>
  <si>
    <t>SSD disk</t>
  </si>
  <si>
    <t>EBQ002507</t>
  </si>
  <si>
    <t>Memory RAM</t>
  </si>
  <si>
    <t>touch screen controller</t>
  </si>
  <si>
    <t>MAM001249.00</t>
  </si>
  <si>
    <t>Service back Panel 208V</t>
  </si>
  <si>
    <t>MAM001254.00</t>
  </si>
  <si>
    <t>Service back Panel 230V</t>
  </si>
  <si>
    <t>MAM001242.00</t>
  </si>
  <si>
    <t>Isolation transformer box</t>
  </si>
  <si>
    <t>EAM001197</t>
  </si>
  <si>
    <t>Power Meter board</t>
  </si>
  <si>
    <t>EAM001196</t>
  </si>
  <si>
    <t>Code Plug Fiber board (QSFP-08-07)</t>
  </si>
  <si>
    <t>EBQ001774</t>
  </si>
  <si>
    <t>Soft start board</t>
  </si>
  <si>
    <t>EBQ000489</t>
  </si>
  <si>
    <t>RFID antenna</t>
  </si>
  <si>
    <t>RFID board QSMM11-01</t>
  </si>
  <si>
    <t>Shutter board (QS05-2H)</t>
  </si>
  <si>
    <t>OPTICS</t>
  </si>
  <si>
    <t>OAQ000038</t>
  </si>
  <si>
    <t>Diode laser pump</t>
  </si>
  <si>
    <t>OAQ000052</t>
  </si>
  <si>
    <t>Laser Head  200W</t>
  </si>
  <si>
    <t>OBM000705</t>
  </si>
  <si>
    <t>45° Folding Mirror</t>
  </si>
  <si>
    <t>OAM001922</t>
  </si>
  <si>
    <t>Focusing Lens with holder</t>
  </si>
  <si>
    <t>EBQ002247</t>
  </si>
  <si>
    <t>Aiming Beam laser green</t>
  </si>
  <si>
    <t>Window AR@2080+2010nm, HT@532/45°</t>
  </si>
  <si>
    <t>SBQ000028</t>
  </si>
  <si>
    <t>Powermeter</t>
  </si>
  <si>
    <t>HYDRAULICS</t>
  </si>
  <si>
    <t>IBM000145</t>
  </si>
  <si>
    <t>Chiller 2 (Diode) 24V pump P306-17166/2-A</t>
  </si>
  <si>
    <t>IBM000146</t>
  </si>
  <si>
    <t>Chiller1 ( Resonator) 24V pump P309-17122/2-A</t>
  </si>
  <si>
    <t>IBM000358</t>
  </si>
  <si>
    <t>Chiller filter</t>
  </si>
  <si>
    <t>EAQ001715</t>
  </si>
  <si>
    <t>Kit fast flow meter</t>
  </si>
  <si>
    <t>MECHANICS</t>
  </si>
  <si>
    <t>Keyswitch</t>
  </si>
  <si>
    <t>Emergency button</t>
  </si>
  <si>
    <t>MAQ000062</t>
  </si>
  <si>
    <t>Shutter</t>
  </si>
  <si>
    <t>MBM006200</t>
  </si>
  <si>
    <t>Wheels (4)</t>
  </si>
  <si>
    <t>MAM001247.00</t>
  </si>
  <si>
    <t>Complete  frontal panel-fiber port grey</t>
  </si>
  <si>
    <t>MAM001248.00</t>
  </si>
  <si>
    <t>Front panel white-grey</t>
  </si>
  <si>
    <t>MBM006134.01</t>
  </si>
  <si>
    <t>Top cover white</t>
  </si>
  <si>
    <t>MBM006136.00</t>
  </si>
  <si>
    <t>White rear panel</t>
  </si>
  <si>
    <t>MBM006127.00</t>
  </si>
  <si>
    <t>Lateral panel grey</t>
  </si>
  <si>
    <t>MBM006188.00</t>
  </si>
  <si>
    <t>White filter access panel</t>
  </si>
  <si>
    <t>CAQ000001</t>
  </si>
  <si>
    <t>Dessicant bags for resonator (2pcs)</t>
  </si>
  <si>
    <t>TOOLS</t>
  </si>
  <si>
    <t>SBQ000032</t>
  </si>
  <si>
    <t>Power Meter Ophir L40(150)A-LP1-SH-V2</t>
  </si>
  <si>
    <t>EAM001250</t>
  </si>
  <si>
    <t>Service code-plug</t>
  </si>
  <si>
    <t>OAF096099</t>
  </si>
  <si>
    <t>600um Service Fiber with code plug</t>
  </si>
  <si>
    <t>EAM000541</t>
  </si>
  <si>
    <t>Complete footswitch assembly - OBSOLETE</t>
  </si>
  <si>
    <t>EAM001238</t>
  </si>
  <si>
    <t>Double footswitch  with B7 button</t>
  </si>
  <si>
    <t>EBM001158</t>
  </si>
  <si>
    <t>line filter</t>
  </si>
  <si>
    <t>EBQ001996</t>
  </si>
  <si>
    <t>Magnetic Switch</t>
  </si>
  <si>
    <t>EBM000060</t>
  </si>
  <si>
    <t>Electrolytic capacitor -350V-10.000 uF</t>
  </si>
  <si>
    <t>EBM001188</t>
  </si>
  <si>
    <t>New Compact charger/discharger 700V 1500J/s  mod. 390B  for new water pump 24V IBM000367</t>
  </si>
  <si>
    <t>EAQ000138</t>
  </si>
  <si>
    <t>Touch screen TFT with control board - new controller</t>
  </si>
  <si>
    <t>EBQ001997</t>
  </si>
  <si>
    <t>Display</t>
  </si>
  <si>
    <t>Microcontroller board- QSCM08_7</t>
  </si>
  <si>
    <t>EAM000711</t>
  </si>
  <si>
    <t>32 bit microcontroller board complete with back up battery board</t>
  </si>
  <si>
    <t>EAQ000301</t>
  </si>
  <si>
    <t>interface board QS05-2A</t>
  </si>
  <si>
    <t>EAM001116</t>
  </si>
  <si>
    <t>footswitch and remote control isolation board mod. 246 OBSOLETE</t>
  </si>
  <si>
    <t>EBM000271</t>
  </si>
  <si>
    <t>Isolation transformer 3000VA</t>
  </si>
  <si>
    <t>EAQ000285</t>
  </si>
  <si>
    <t>Routing board QS05-2B</t>
  </si>
  <si>
    <t>with aiming beam control and NTC</t>
  </si>
  <si>
    <t>EBQ000579</t>
  </si>
  <si>
    <t>Thermoswitch, temperature sensing-50°C</t>
  </si>
  <si>
    <t>EAQ000302</t>
  </si>
  <si>
    <t>Kit green aiming beam and driving board coupled</t>
  </si>
  <si>
    <t>EAM000522.01</t>
  </si>
  <si>
    <t>New Photodiode board QSGM11-02-with sensor</t>
  </si>
  <si>
    <t>sensor board with optical fork for shutter QS05-2H</t>
  </si>
  <si>
    <t>EBM000027</t>
  </si>
  <si>
    <t>Trigger transformer</t>
  </si>
  <si>
    <t>RFID board</t>
  </si>
  <si>
    <t>RFID modulator</t>
  </si>
  <si>
    <t>Antenna</t>
  </si>
  <si>
    <t>Hydraulic</t>
  </si>
  <si>
    <t>EBQ000100</t>
  </si>
  <si>
    <t>Deionizing cartridge</t>
  </si>
  <si>
    <t>water filter 10x10mm</t>
  </si>
  <si>
    <t>IBI000013</t>
  </si>
  <si>
    <t>Rotative flowswitch</t>
  </si>
  <si>
    <t>IBM000359</t>
  </si>
  <si>
    <t>Heat exchanger</t>
  </si>
  <si>
    <t>IBM000367</t>
  </si>
  <si>
    <t>New water pump 24V mod. Y-2951</t>
  </si>
  <si>
    <t>IAM000053</t>
  </si>
  <si>
    <t>New water pump 24V-with coil</t>
  </si>
  <si>
    <t>EAM001089</t>
  </si>
  <si>
    <t>Key switch assembly with contacts</t>
  </si>
  <si>
    <t>EAM001090</t>
  </si>
  <si>
    <t>Emergency knob assembly with contacts</t>
  </si>
  <si>
    <t>Shutter Elecro-Mechanicsal assembly (actuator+ sensor board+beam sink) without mirror</t>
  </si>
  <si>
    <t>MBM003112</t>
  </si>
  <si>
    <t>Rear wheel OBSOLETE</t>
  </si>
  <si>
    <t>MBM003113</t>
  </si>
  <si>
    <t>Front wheel  OBSOLETE</t>
  </si>
  <si>
    <t>MBM004634</t>
  </si>
  <si>
    <t>New wheels</t>
  </si>
  <si>
    <t>OBM000902</t>
  </si>
  <si>
    <t>Pump cavity (withoput rod and flashlamp)</t>
  </si>
  <si>
    <t>rod</t>
  </si>
  <si>
    <t>OBM003586</t>
  </si>
  <si>
    <t>cavity mirror-front (output coupler)</t>
  </si>
  <si>
    <t>cavity mirror-rear (rear mirror)</t>
  </si>
  <si>
    <t>OBM000509</t>
  </si>
  <si>
    <t>Focusing lens for fiber launch assembly F15</t>
  </si>
  <si>
    <t>sampling window for photodiode assembly</t>
  </si>
  <si>
    <t>shutter mirror</t>
  </si>
  <si>
    <t>OAM001523</t>
  </si>
  <si>
    <t>Blast shield (window with mounting) external access</t>
  </si>
  <si>
    <t>OAM000582</t>
  </si>
  <si>
    <t>Kit with optics and mechanical mount for small case-without He-Ne tube</t>
  </si>
  <si>
    <t>OAQ000047</t>
  </si>
  <si>
    <t>He:Ne tube 5 mW with power supply</t>
  </si>
  <si>
    <t>365 micron Fiber for Service - NOT STERILE</t>
  </si>
  <si>
    <t>OAF098099</t>
  </si>
  <si>
    <t>800 micron Fiber for Service - NOT STERILE</t>
  </si>
  <si>
    <t>IR Readers</t>
  </si>
  <si>
    <t>5-IRB00880</t>
  </si>
  <si>
    <t>IR Reader, Bus</t>
  </si>
  <si>
    <t>5-IRB00880-1</t>
  </si>
  <si>
    <t>IR Reader, IP</t>
  </si>
  <si>
    <t>RF Readers</t>
  </si>
  <si>
    <t>5-RFB00433</t>
  </si>
  <si>
    <t>RF Reader, IP, Ceiling</t>
  </si>
  <si>
    <t>5-RFB10433-2</t>
  </si>
  <si>
    <t>RF Reader, IP, Wall</t>
  </si>
  <si>
    <t>5-RFB00433-1</t>
  </si>
  <si>
    <t>RF Reader, BUS, Ceiling</t>
  </si>
  <si>
    <t>5-RFB10433-5</t>
  </si>
  <si>
    <t>RF Reader, BUS, Wall</t>
  </si>
  <si>
    <t>Elpas Local Controllers</t>
  </si>
  <si>
    <t>5-ELC00433-1</t>
  </si>
  <si>
    <t>Elpas Local Controller w/RF, Ceiling</t>
  </si>
  <si>
    <t>5-ELC10433-3</t>
  </si>
  <si>
    <t>Elpas Local Controller w/RF,  Wall, Added I/O</t>
  </si>
  <si>
    <t>5-ELC10433-5</t>
  </si>
  <si>
    <t>Elpas Local Controller w/RF,  Wall, Added I/O, Preprogrammed</t>
  </si>
  <si>
    <t>RF Reader Outdoor</t>
  </si>
  <si>
    <t>5-ELC00433-4</t>
  </si>
  <si>
    <t>RF Reader and Controller, IP, Outdoor</t>
  </si>
  <si>
    <t>5-CBL00201</t>
  </si>
  <si>
    <t>Coax Cable 3.0M/10 Ft for Omni / Yagi Antennas</t>
  </si>
  <si>
    <t>5-AN004303</t>
  </si>
  <si>
    <t>Long-Range Yagi Directional Antenna</t>
  </si>
  <si>
    <t>5-AN004305-1</t>
  </si>
  <si>
    <t>Long-Range Omni-Directional Antenna + MBCN</t>
  </si>
  <si>
    <t>LF Beacon</t>
  </si>
  <si>
    <t>5-ALA00125-12</t>
  </si>
  <si>
    <t>LF Beacon, No RF. I/O, 1.5m</t>
  </si>
  <si>
    <t>5-ALC01021-0</t>
  </si>
  <si>
    <t>LF Beacon, No RF</t>
  </si>
  <si>
    <t>5-ALC01023-0</t>
  </si>
  <si>
    <t>LF Loop Unit Outdoor, No RF</t>
  </si>
  <si>
    <t>5-TRC00433-2</t>
  </si>
  <si>
    <t>RF transmitter for LF Beacon</t>
  </si>
  <si>
    <t>P-ALC00101</t>
  </si>
  <si>
    <t>Outdoor Enclosure for LF Beacon</t>
  </si>
  <si>
    <t>5-ALC90001</t>
  </si>
  <si>
    <t>LF Mounting Bracket  (5 units)</t>
  </si>
  <si>
    <t>5-HLA00125</t>
  </si>
  <si>
    <t>Handheld LF Exciter</t>
  </si>
  <si>
    <t>5-LFM00125</t>
  </si>
  <si>
    <t>LF Field Meter</t>
  </si>
  <si>
    <t>System Devices</t>
  </si>
  <si>
    <t>5-IOB10485</t>
  </si>
  <si>
    <t>I/O, Bus, 6/6</t>
  </si>
  <si>
    <t>5-IOB10485-1</t>
  </si>
  <si>
    <t>I/O, IP, 6/6</t>
  </si>
  <si>
    <t>5-EDP00485</t>
  </si>
  <si>
    <t>ELPAS Display Panel, Bus</t>
  </si>
  <si>
    <t>5-EDP00485-1</t>
  </si>
  <si>
    <t>ELPAS Display Panel, IP</t>
  </si>
  <si>
    <t>5-LFA00125</t>
  </si>
  <si>
    <t>Proximity Reader</t>
  </si>
  <si>
    <t>5-WIF00485</t>
  </si>
  <si>
    <t>Wiegand Interface Adapter</t>
  </si>
  <si>
    <t>5-GTW00001</t>
  </si>
  <si>
    <t>Elpas Messaging Gateway</t>
  </si>
  <si>
    <t>Infrastructure Accessories</t>
  </si>
  <si>
    <t>5-RDT09113</t>
  </si>
  <si>
    <t>Reader Surface-Mount Plastic Ring (Pack of 5)</t>
  </si>
  <si>
    <t>5-RDT09100</t>
  </si>
  <si>
    <t>Ceiling Reader Flush-Mount Bracket (Pack of 5)</t>
  </si>
  <si>
    <t>5-JBA10485</t>
  </si>
  <si>
    <t>RS-485 Junction Box</t>
  </si>
  <si>
    <t>5-IOX00001</t>
  </si>
  <si>
    <t>Input End-of-Line Terminator (Pack of 5)</t>
  </si>
  <si>
    <t>5-ERS01905-30P</t>
  </si>
  <si>
    <t>Network Drop Cable, 30 feet, Plenum</t>
  </si>
  <si>
    <t>5-ERS02603</t>
  </si>
  <si>
    <t>Power Supply, 24VDC, 10 Amp, Linear</t>
  </si>
  <si>
    <t>5-ERS02605</t>
  </si>
  <si>
    <t>Power Supply, 24VDC, 6 Amp, Linear, UL Listed</t>
  </si>
  <si>
    <t>Asset Tracking Tags</t>
  </si>
  <si>
    <t>5-ETC00433B</t>
  </si>
  <si>
    <t>Elpas Asset Tracking Tag w/IR large battery</t>
  </si>
  <si>
    <t>5-ETC00433C</t>
  </si>
  <si>
    <t>Elpas Asset Tracking Tag w/IR</t>
  </si>
  <si>
    <t>5-STE00433-1</t>
  </si>
  <si>
    <t>Elpas Temperature Sensor</t>
  </si>
  <si>
    <t>5-STC00433-1</t>
  </si>
  <si>
    <t>Elpas Temperature Sensor, External Probe</t>
  </si>
  <si>
    <t>5-ETC09001</t>
  </si>
  <si>
    <t>Elpas Asset Clip (Pack of 5)</t>
  </si>
  <si>
    <t>Wireless Fixed Transmitters</t>
  </si>
  <si>
    <t>5-TBA00433</t>
  </si>
  <si>
    <t>Elpas Wireless Input Module w/LF</t>
  </si>
  <si>
    <t>5-MAG00433</t>
  </si>
  <si>
    <t>Elpas Wireless Input and Door/Window Position Sensor</t>
  </si>
  <si>
    <t>5-PIR00433</t>
  </si>
  <si>
    <t>Elpas Wireless Curtain Infrared Motion Sensor (PIR)</t>
  </si>
  <si>
    <t>Reusable Tags &amp; Accessories</t>
  </si>
  <si>
    <t>5-BTD00433</t>
  </si>
  <si>
    <t>Baby Tag w/IR</t>
  </si>
  <si>
    <t>5-BTC90001</t>
  </si>
  <si>
    <t>Disposable Tamper Band, Infant, 16cm / 6 inch (Pack of 50)</t>
  </si>
  <si>
    <t>5-BTC90003</t>
  </si>
  <si>
    <t>Extractor Tool (Pack of 10)</t>
  </si>
  <si>
    <t>5-BTC90006</t>
  </si>
  <si>
    <t>Grip key w/lanyard (Pack of 5)</t>
  </si>
  <si>
    <t>Charm</t>
  </si>
  <si>
    <t>5-BTE00433-1</t>
  </si>
  <si>
    <t>Elpas Charm</t>
  </si>
  <si>
    <t>5-BTE90004</t>
  </si>
  <si>
    <t>Charm Band,  (Pack of 50), REV-01</t>
  </si>
  <si>
    <t>5-BTE90003</t>
  </si>
  <si>
    <t>Charm Band, Long 38cm/15" (Pack of 50)</t>
  </si>
  <si>
    <t>Bracelet</t>
  </si>
  <si>
    <t>5-WTD41100-0</t>
  </si>
  <si>
    <t>Elpas Bracelet Module</t>
  </si>
  <si>
    <t>5-WTD41102-0</t>
  </si>
  <si>
    <t>Elpas Bracelet with Security Band</t>
  </si>
  <si>
    <t>5-WTD41002-0</t>
  </si>
  <si>
    <t>Elpas Bracelet with Security Band, Solid Face</t>
  </si>
  <si>
    <t>5-WTD41120-0</t>
  </si>
  <si>
    <t>Elpas Bracelet Module, w/Charm Matching</t>
  </si>
  <si>
    <t>5-WTD09012</t>
  </si>
  <si>
    <t>Security Band (Pack of 5)</t>
  </si>
  <si>
    <t>5-WTD09009</t>
  </si>
  <si>
    <t>Band Lock Key (Pack of 5)</t>
  </si>
  <si>
    <t>5-WTD09016</t>
  </si>
  <si>
    <t>WTD Cover with Button (Pack of 5)</t>
  </si>
  <si>
    <t>5-WTD09017</t>
  </si>
  <si>
    <t>WTD Cover no Button (kit of 5)</t>
  </si>
  <si>
    <t>5-WTD09013</t>
  </si>
  <si>
    <t>WTD Hospital Band Adapter (5 pairs)</t>
  </si>
  <si>
    <t>5-WTD09011</t>
  </si>
  <si>
    <t>Standard Wristband (set of 5 bands)</t>
  </si>
  <si>
    <t>5-WTD09014</t>
  </si>
  <si>
    <t>Standard Wristband XL (set of 5 bands)</t>
  </si>
  <si>
    <t>5-PB063011</t>
  </si>
  <si>
    <t>Disposable Secure Hospital ID Band (Pack of 50)</t>
  </si>
  <si>
    <t>5-WTA90007</t>
  </si>
  <si>
    <t>Canvas Wristband with Lock Pin (Pack of 5)</t>
  </si>
  <si>
    <t>5-500130</t>
  </si>
  <si>
    <t>Lock Pin Removal Magnet</t>
  </si>
  <si>
    <t>Badge</t>
  </si>
  <si>
    <t>5-PBA00433-L</t>
  </si>
  <si>
    <t>Elpas Badge w/IR, 60 sec RF</t>
  </si>
  <si>
    <t>5-PBA90001</t>
  </si>
  <si>
    <t>Badge Clip Attachment (Pack of 25)</t>
  </si>
  <si>
    <t>5-PBA90004</t>
  </si>
  <si>
    <t>Badge Label Covers (Pack of 25)</t>
  </si>
  <si>
    <t>5-PBA90002</t>
  </si>
  <si>
    <t>Badge ISO Card Holder (Pack of 5)</t>
  </si>
  <si>
    <t>Shield</t>
  </si>
  <si>
    <t>5-LW241020-0</t>
  </si>
  <si>
    <t>Elpas Shield Duress Transmitter</t>
  </si>
  <si>
    <t>5-LW241037-0</t>
  </si>
  <si>
    <t>Elpas Shield Duress Transmitter w/Fall Detect</t>
  </si>
  <si>
    <t>5-LW240057-1</t>
  </si>
  <si>
    <t>Elpas Shield BLE/RF/LF w/Fall Detect</t>
  </si>
  <si>
    <t>5-LW009800-0</t>
  </si>
  <si>
    <t>Elpas Shield Belt Clip (set of 5)</t>
  </si>
  <si>
    <t>5-LW009900</t>
  </si>
  <si>
    <t>Elpas Shield Canvas Case</t>
  </si>
  <si>
    <t>5-LW009700-0</t>
  </si>
  <si>
    <t>Elpas Shield Pull Cord (set of 5)</t>
  </si>
  <si>
    <t>EIRIS Base Package</t>
  </si>
  <si>
    <t>5-ERS04101</t>
  </si>
  <si>
    <t>EIRIS Base Package¹ for ELPAS, 10 Devices²  license</t>
  </si>
  <si>
    <t>5-700950</t>
  </si>
  <si>
    <t>Eiris Upgrade package from EIRIS V4.x to EIRIS V5.x</t>
  </si>
  <si>
    <t>Expansion Products</t>
  </si>
  <si>
    <t>5-ERS04201</t>
  </si>
  <si>
    <t>Incremental License for additional 16 Elpas Devices</t>
  </si>
  <si>
    <t>5-ERS04202</t>
  </si>
  <si>
    <t>Incremental License for additional Client Connection</t>
  </si>
  <si>
    <t>EIRIS Extensions &amp; Applications</t>
  </si>
  <si>
    <t>5-ERS09048</t>
  </si>
  <si>
    <t>Communication Package (Pager+SMS+Email)</t>
  </si>
  <si>
    <t>5-ERS09051</t>
  </si>
  <si>
    <t>Nurse Call Auto-Cancellation Extension</t>
  </si>
  <si>
    <t>5-ERS04401</t>
  </si>
  <si>
    <t>Visitors Module</t>
  </si>
  <si>
    <t>5-ERS08033</t>
  </si>
  <si>
    <t>CCTV Integration Extension</t>
  </si>
  <si>
    <t>5-ERS04301</t>
  </si>
  <si>
    <t>EV2 BabyMatch User Interface</t>
  </si>
  <si>
    <t>5-ERS08035</t>
  </si>
  <si>
    <t>Tag Match Extension for Tag Escort and Match Tests</t>
  </si>
  <si>
    <t>5-ERS04150</t>
  </si>
  <si>
    <t>3rd Party Nurse Call Interface Extension</t>
  </si>
  <si>
    <t>5-ERS08320</t>
  </si>
  <si>
    <t>Temperature Monitoring Module – EIRIS 4.7.2 &amp; Higher</t>
  </si>
  <si>
    <t>5-ERS04403</t>
  </si>
  <si>
    <t>Parking Capacity Control Module</t>
  </si>
  <si>
    <t>Eiris Subscription</t>
  </si>
  <si>
    <t>5-ERS04210</t>
  </si>
  <si>
    <t>Eiris Lite Device License Credit</t>
  </si>
  <si>
    <t>5-ERS04200</t>
  </si>
  <si>
    <t>Monthly Mobile Device License Credit</t>
  </si>
  <si>
    <t>5-ERS04213</t>
  </si>
  <si>
    <t>Class 1 Eiris Tag License Credit</t>
  </si>
  <si>
    <t>5-ERS04211</t>
  </si>
  <si>
    <t>Class 2 Eiris Tag License Credit  $5</t>
  </si>
  <si>
    <t>5-ERS04212</t>
  </si>
  <si>
    <t>Class 3 Eiris Tag License Credit  $30</t>
  </si>
  <si>
    <t>EIRIS SDK</t>
  </si>
  <si>
    <t>5-ERS08011</t>
  </si>
  <si>
    <t>EIRIS SDK Basic, includes web services, one year e-mail support, (requires SDK Training)</t>
  </si>
  <si>
    <t>Consulting &amp; Support</t>
  </si>
  <si>
    <t>5-SSC00001</t>
  </si>
  <si>
    <t>Platinum Support per Annum</t>
  </si>
  <si>
    <t>5-WHR41001</t>
  </si>
  <si>
    <t>On-Site Consulting/Commissioning Services, per day¹</t>
  </si>
  <si>
    <t>5-WHR41002</t>
  </si>
  <si>
    <t>5-WHR41007</t>
  </si>
  <si>
    <t>Off-Site Consulting Services, per hour</t>
  </si>
  <si>
    <t>5-WHR41003</t>
  </si>
  <si>
    <t>5-WHR41010</t>
  </si>
  <si>
    <t>Per-Incident Priority Support, per Trouble Ticket</t>
  </si>
  <si>
    <t>Training Services</t>
  </si>
  <si>
    <t>5-WHR41011</t>
  </si>
  <si>
    <t>Basic Technical Training, 3 days, Elpas location, for 2 students¹</t>
  </si>
  <si>
    <t>5-ERS08011-1</t>
  </si>
  <si>
    <t>5-WHR41024</t>
  </si>
  <si>
    <t>SDK Training (Basic), 2 days (requires 4 days of Basic training)¹</t>
  </si>
  <si>
    <t>Other Services</t>
  </si>
  <si>
    <t>5-WHR41005</t>
  </si>
  <si>
    <t>Tag transmission customization (min 100 Tags)</t>
  </si>
  <si>
    <t>5-WHR41004</t>
  </si>
  <si>
    <t>One day software customization services</t>
  </si>
  <si>
    <t>On-Site Consulting/Commissioning Services (for holders of Platinum Support), per day¹</t>
  </si>
  <si>
    <t>Off-Site Consulting Services (for holders of Platinum Support), per hour</t>
  </si>
  <si>
    <t>Extended SDK support, 1 additional year e-mail support, (requires SDK Training)</t>
  </si>
  <si>
    <t>SDK Training &amp; Support</t>
  </si>
  <si>
    <t>End plugs, Drive Brace</t>
  </si>
  <si>
    <t>Strap, calf support</t>
  </si>
  <si>
    <t>Charger PCB, Battery, GL</t>
  </si>
  <si>
    <t>Bolts, Actuator, kit</t>
  </si>
  <si>
    <t>Wire, lifting actuator, GLS5</t>
  </si>
  <si>
    <t>Bolt kit, GLS5</t>
  </si>
  <si>
    <t>Cover, battery, control box</t>
  </si>
  <si>
    <t>Handle, mast attachment</t>
  </si>
  <si>
    <t>Handle, adjustment, leg  support</t>
  </si>
  <si>
    <t>Leg support, complete</t>
  </si>
  <si>
    <t>Foot plate, covers</t>
  </si>
  <si>
    <t>Foot plate, Complete</t>
  </si>
  <si>
    <t>Wires, Control box, Basic, kit</t>
  </si>
  <si>
    <t>Control box, GL, Spare part</t>
  </si>
  <si>
    <t>Battery, GL</t>
  </si>
  <si>
    <t>Switch, Emergency stop, GL</t>
  </si>
  <si>
    <t>Control panel, GL, Basic</t>
  </si>
  <si>
    <t>Floor structure, Assembly</t>
  </si>
  <si>
    <t>Cover, Leg</t>
  </si>
  <si>
    <t>Power supply, Complete</t>
  </si>
  <si>
    <t>Print, AUX, GL</t>
  </si>
  <si>
    <t>Print, MS, GL</t>
  </si>
  <si>
    <t>Drive Brace,  Complete</t>
  </si>
  <si>
    <t>Castor, front, Complete</t>
  </si>
  <si>
    <t>Castor, rear, Complete</t>
  </si>
  <si>
    <t>Bushings, Leg, Complete</t>
  </si>
  <si>
    <t>Leg, cpl, LH</t>
  </si>
  <si>
    <t>Leg, cpl, RH</t>
  </si>
  <si>
    <t>Actuator, Lifting, cpl.</t>
  </si>
  <si>
    <t>Hand control, GL5</t>
  </si>
  <si>
    <t>Mast &amp; Lifting arm</t>
  </si>
  <si>
    <t>Piezas</t>
  </si>
  <si>
    <t>Cover, bottom, Hand control GL5</t>
  </si>
  <si>
    <t>Covers, set, push bar</t>
  </si>
  <si>
    <t>Control Box, GL5 155kg</t>
  </si>
  <si>
    <t>Control Box, GL5 205kg</t>
  </si>
  <si>
    <t>Print, GL5 155kg</t>
  </si>
  <si>
    <t>Print, GL5 205kg</t>
  </si>
  <si>
    <t>Batteries, kit GL5</t>
  </si>
  <si>
    <t>Switch, Emergency Stop</t>
  </si>
  <si>
    <t>Switch, Emergency Low</t>
  </si>
  <si>
    <t>Control Box, GL5, 155kg</t>
  </si>
  <si>
    <t>Print, GL5 155kg, New</t>
  </si>
  <si>
    <t>Print, GL5, 205kg, New</t>
  </si>
  <si>
    <t>Bolt, floor structure/mast</t>
  </si>
  <si>
    <t>Floor structure assembly</t>
  </si>
  <si>
    <t>Hand control,GL5</t>
  </si>
  <si>
    <t>Cover, Rubber</t>
  </si>
  <si>
    <t>Wire, Mains, Grey</t>
  </si>
  <si>
    <t>Desktop Charger</t>
  </si>
  <si>
    <t>Push handle, complete</t>
  </si>
  <si>
    <t>Mechanism, leg adjustment</t>
  </si>
  <si>
    <t>Castor, 80mm complete</t>
  </si>
  <si>
    <t>Castor, 100mm complete</t>
  </si>
  <si>
    <t>16.1</t>
  </si>
  <si>
    <t>16.2</t>
  </si>
  <si>
    <t>16.3</t>
  </si>
  <si>
    <t>16.4</t>
  </si>
  <si>
    <t>16.5</t>
  </si>
  <si>
    <t>16.6</t>
  </si>
  <si>
    <t>16.7</t>
  </si>
  <si>
    <t>16.8</t>
  </si>
  <si>
    <t>16.9</t>
  </si>
  <si>
    <t>16.10</t>
  </si>
  <si>
    <t>16.11</t>
  </si>
  <si>
    <t>7.2</t>
  </si>
  <si>
    <t>7.1</t>
  </si>
  <si>
    <t>Castor brake, 80mm</t>
  </si>
  <si>
    <t>Castor brake, 100mm</t>
  </si>
  <si>
    <t>Bushings, Leg, complete</t>
  </si>
  <si>
    <t>Leg, RH, complete</t>
  </si>
  <si>
    <t>Leg, LH, complete</t>
  </si>
  <si>
    <t>Actuator, lifting, complete</t>
  </si>
  <si>
    <t>Actuator, lifting</t>
  </si>
  <si>
    <t>Actuator, lifting, Manual lowering</t>
  </si>
  <si>
    <t>Mast and lifting arm</t>
  </si>
  <si>
    <t>Mast and lifting arm, Manual low</t>
  </si>
  <si>
    <t>6.2</t>
  </si>
  <si>
    <t>6.1</t>
  </si>
  <si>
    <t>2.3</t>
  </si>
  <si>
    <t>2.2</t>
  </si>
  <si>
    <t>2.1</t>
  </si>
  <si>
    <t>1.2</t>
  </si>
  <si>
    <t>Label GL5 - GLS5 info &amp; use w/o man. lower.</t>
  </si>
  <si>
    <t>User manual, GL5, 2013</t>
  </si>
  <si>
    <t>GL5  wiring, lifting, inside mast</t>
  </si>
  <si>
    <t>GL5 wiring, legs, inside mast</t>
  </si>
  <si>
    <t>Set screw M10x55</t>
  </si>
  <si>
    <t>Socket head cap screw M6 X 90mm. ISO 4762</t>
  </si>
  <si>
    <t>Prevailing torque  hex lock nut M10 DIN 985</t>
  </si>
  <si>
    <t>Socket Button Head Screw M10x20</t>
  </si>
  <si>
    <t>Screw hexagon socket BH M8 x 12 ISO7380 w/glue</t>
  </si>
  <si>
    <t>Hex cap screw M10x50  elz. ISO 4017</t>
  </si>
  <si>
    <t>Push bar, GL5,  (2013)</t>
  </si>
  <si>
    <t>Hand control retention</t>
  </si>
  <si>
    <t>Mast &amp; lifting arm, assy 2013</t>
  </si>
  <si>
    <t>Power supply incl. attachment plate, HPU31B-110</t>
  </si>
  <si>
    <t>Panel mount 3mm.  for Molex mini- fit</t>
  </si>
  <si>
    <t>Linak Cable Clip, RAL 7035 (0277109 -A)</t>
  </si>
  <si>
    <t>Floor structure, GL5,  2013</t>
  </si>
  <si>
    <t>Mast, Welded, Basic, int. wire (2013)</t>
  </si>
  <si>
    <t>Linak mini-fit cable 50cm. module plug</t>
  </si>
  <si>
    <t>Control box, GL5 Basic</t>
  </si>
  <si>
    <t>Bushing 12x14x06</t>
  </si>
  <si>
    <t>Bushing 12x1 L 42</t>
  </si>
  <si>
    <t>Wheel 80 LKRA-TPA_80K-11-FK</t>
  </si>
  <si>
    <t>Wheel 80 with brake LKRA-TPA_80K-11-FI-FK</t>
  </si>
  <si>
    <t>Bush f. mast elz. 12x1 L 39</t>
  </si>
  <si>
    <t>Lifting actuator LA44 Linak nr.: 443201+5L4001AO</t>
  </si>
  <si>
    <t>Battery, GL5</t>
  </si>
  <si>
    <t>Cap for nuts M10 White</t>
  </si>
  <si>
    <t>Bolt f. mast/sokkel</t>
  </si>
  <si>
    <t>Rubber afdkning 30</t>
  </si>
  <si>
    <t>Ophngstap for charging cable with glue</t>
  </si>
  <si>
    <t>Blind plug for control box GL5</t>
  </si>
  <si>
    <t>GL5 wiring, Lifting, control box to mast</t>
  </si>
  <si>
    <t>GL5 wiring, legs, control box to mast</t>
  </si>
  <si>
    <t>Connection between Battery &amp; PCB</t>
  </si>
  <si>
    <t>Emergency Stop Cable GLS</t>
  </si>
  <si>
    <t>Light guide, PLP5-2-125</t>
  </si>
  <si>
    <t>Threaded Insert, M6, Brass, BN 242</t>
  </si>
  <si>
    <t>Screw, WN5412-60-60</t>
  </si>
  <si>
    <t>Screw, WN5412-40-35</t>
  </si>
  <si>
    <t>Screw, WN5412-40-15</t>
  </si>
  <si>
    <t>Screw, WN5412-30-6</t>
  </si>
  <si>
    <t>Connector,  VST 20</t>
  </si>
  <si>
    <t>Side cover, RH, control box, GL5</t>
  </si>
  <si>
    <t>Side cover, LH, control box, GL5</t>
  </si>
  <si>
    <t>Lid. Battery. Control box. GL5</t>
  </si>
  <si>
    <t>Top cover. Control box. GL5</t>
  </si>
  <si>
    <t>Battery pocket. Control box. GL5</t>
  </si>
  <si>
    <t>Emergency stop switch, Control box GL5</t>
  </si>
  <si>
    <t>MS adapter pcb, GL5 &amp; GLS5</t>
  </si>
  <si>
    <t>Control panel, GLS5, Basic</t>
  </si>
  <si>
    <t>Emergency Nd stop</t>
  </si>
  <si>
    <t>Cable GLS - MS to Hand control</t>
  </si>
  <si>
    <t>Label, 36V DC</t>
  </si>
  <si>
    <t>Motor AUX PCB 2012</t>
  </si>
  <si>
    <t>Motor safety PCB</t>
  </si>
  <si>
    <t>Referencia</t>
  </si>
  <si>
    <t>FOC (Free Of Charge)</t>
  </si>
  <si>
    <r>
      <rPr>
        <sz val="18"/>
        <rFont val="Arial MT"/>
        <family val="2"/>
      </rPr>
      <t>GH1 and GH1Q Spare Part Listing</t>
    </r>
  </si>
  <si>
    <t>Charger PCB, spare part</t>
  </si>
  <si>
    <t>Quick release GH1 Trolley</t>
  </si>
  <si>
    <t>Bracket for charger, spare part</t>
  </si>
  <si>
    <t>Motor safety PCB 2010, spare part</t>
  </si>
  <si>
    <t>Docking portable assembly, spare part</t>
  </si>
  <si>
    <t>Power supply 36V DC, spare part</t>
  </si>
  <si>
    <t>Connection  trolley GH1 + GH1F, spare part</t>
  </si>
  <si>
    <t>Fasteners, kit for GH1, spare part</t>
  </si>
  <si>
    <t>PCB and Battery unit assembly, spare part</t>
  </si>
  <si>
    <t>Charger signal cable, GH1 and GH1F, spare part</t>
  </si>
  <si>
    <t>Hoist cover, bottom, GH1 2012, assembly, spare part</t>
  </si>
  <si>
    <t>Sealing for strap access, spare part</t>
  </si>
  <si>
    <t>Ni-mH Battery pack 24V/2.8Ah, spare part</t>
  </si>
  <si>
    <t>Strap, spare part</t>
  </si>
  <si>
    <t>Hand Control Assy, Hoist GH1, spare part</t>
  </si>
  <si>
    <t>Safety control assembly, mechanics, spare part</t>
  </si>
  <si>
    <t>Belt GT 3mm pitch, spare part</t>
  </si>
  <si>
    <t>Belt transmission cpl. GH1, spare part</t>
  </si>
  <si>
    <t>Rubber Sealing, set of 2, spare part</t>
  </si>
  <si>
    <t>Hoist cover, top, GH1, spare part</t>
  </si>
  <si>
    <t>Trolley assembly GH1, spare part</t>
  </si>
  <si>
    <t>Side Cover, GH1, set of 2+2, spare part</t>
  </si>
  <si>
    <r>
      <rPr>
        <sz val="18"/>
        <rFont val="Arial MT"/>
        <family val="2"/>
      </rPr>
      <t>GH1F Spare Parts Overview</t>
    </r>
  </si>
  <si>
    <t>Winch, complete, spare part</t>
  </si>
  <si>
    <t>Trolley GH1 F, spare part</t>
  </si>
  <si>
    <t>Trolley lock, GH1 F, spare part</t>
  </si>
  <si>
    <t>Charger signal cable GH1F</t>
  </si>
  <si>
    <t>Cable connection, MS &amp; AUX</t>
  </si>
  <si>
    <t>Cable install. unit, AUX &amp; MS</t>
  </si>
  <si>
    <t>Connection, trolley GH1 F</t>
  </si>
  <si>
    <t>Top cover, GH1 F, spare part</t>
  </si>
  <si>
    <t>Cover for winch, spare part</t>
  </si>
  <si>
    <t>Fasteners, kit for GH1 F, spare part</t>
  </si>
  <si>
    <t>Hand Control GH1F, spare part</t>
  </si>
  <si>
    <t>Travelling trolley GH1F/GH2F,  spare part</t>
  </si>
  <si>
    <t>GH1 F , Top assembly, spare part</t>
  </si>
  <si>
    <r>
      <rPr>
        <sz val="18"/>
        <rFont val="Arial MT"/>
        <family val="2"/>
      </rPr>
      <t>GH3 Spare Part Listing</t>
    </r>
  </si>
  <si>
    <t>1</t>
  </si>
  <si>
    <t>Wire Reservoir Assembly</t>
  </si>
  <si>
    <t>2</t>
  </si>
  <si>
    <t>Connection Trolley, spare part</t>
  </si>
  <si>
    <t>3</t>
  </si>
  <si>
    <t>Belt drive, spare part</t>
  </si>
  <si>
    <t>4</t>
  </si>
  <si>
    <t>Lifting Strap, spare part</t>
  </si>
  <si>
    <t>5,1</t>
  </si>
  <si>
    <t>Motor Safety PCB, spare part</t>
  </si>
  <si>
    <t>6</t>
  </si>
  <si>
    <t>IR PCB, spare part</t>
  </si>
  <si>
    <t>Wiring Complete GH3, spare part</t>
  </si>
  <si>
    <t>Wiring Complete GH3, electrical lowering</t>
  </si>
  <si>
    <t>8</t>
  </si>
  <si>
    <t>Bottom Cover, spare part</t>
  </si>
  <si>
    <t>9</t>
  </si>
  <si>
    <t>Trolley Assembly, spare part</t>
  </si>
  <si>
    <t>18</t>
  </si>
  <si>
    <t>Trolley assembly with pickup,  spare part</t>
  </si>
  <si>
    <t>19</t>
  </si>
  <si>
    <t>Pick-Up assembly, spare part</t>
  </si>
  <si>
    <t>20</t>
  </si>
  <si>
    <t>Trolley centering clips 10 pcs. Pack spare part</t>
  </si>
  <si>
    <t>21</t>
  </si>
  <si>
    <t>Trolley, drive, assembly, spare part</t>
  </si>
  <si>
    <t>22</t>
  </si>
  <si>
    <t>Set of 2 covers, drive motor, spare part</t>
  </si>
  <si>
    <t>10</t>
  </si>
  <si>
    <t>GH3 Cover Plate, spare part</t>
  </si>
  <si>
    <t>23</t>
  </si>
  <si>
    <t>PCB Motor AUX, spare part</t>
  </si>
  <si>
    <t>Finger Protect Plate w/hole, spare part</t>
  </si>
  <si>
    <t>Finger Protect Plate, spare part</t>
  </si>
  <si>
    <t>12</t>
  </si>
  <si>
    <t>Safety Control Mechanics, spare part</t>
  </si>
  <si>
    <t>Hand Control Assembly, Hoist, GH3+, spare part</t>
  </si>
  <si>
    <t>Hand Control Assembly, Hoist, GH3, spare part</t>
  </si>
  <si>
    <t>14</t>
  </si>
  <si>
    <t>Hoist Cover Top, spare part</t>
  </si>
  <si>
    <t>GH3 Top Cover, Load cell, spare part</t>
  </si>
  <si>
    <t>Hoist cover top, 1 drive motor, spare part</t>
  </si>
  <si>
    <t>GH3 top cover + 1 charger PCB</t>
  </si>
  <si>
    <t>GH3 top cover + 2 charger PCB</t>
  </si>
  <si>
    <t>Belt GT 3mm Pitch, W=9mm, L=414mm</t>
  </si>
  <si>
    <t>Extension Strap 1m</t>
  </si>
  <si>
    <t>550459-1000</t>
  </si>
  <si>
    <t>Extension Strap 1.5m</t>
  </si>
  <si>
    <t>550459-1500</t>
  </si>
  <si>
    <t>Communication PCB, spare part</t>
  </si>
  <si>
    <t>11.1</t>
  </si>
  <si>
    <t>11.2</t>
  </si>
  <si>
    <t>13.1</t>
  </si>
  <si>
    <t>13.2</t>
  </si>
  <si>
    <r>
      <rPr>
        <sz val="18"/>
        <rFont val="Arial MT"/>
        <family val="2"/>
      </rPr>
      <t>GH3 Power Supply</t>
    </r>
  </si>
  <si>
    <t>Portable transformer US/CAN Class 2. UL approved</t>
  </si>
  <si>
    <t>Earthquake transformer. UL approved</t>
  </si>
  <si>
    <t>Fuse T 1, 0A 5 x 20mm spare part</t>
  </si>
  <si>
    <t>Fuse T 0.5A, 5 x 20 mm spare part</t>
  </si>
  <si>
    <r>
      <rPr>
        <sz val="18"/>
        <rFont val="Arial MT"/>
        <family val="2"/>
      </rPr>
      <t>SIC Cable</t>
    </r>
  </si>
  <si>
    <t>SIC, USB RS232  Connection cable</t>
  </si>
  <si>
    <r>
      <rPr>
        <sz val="18"/>
        <rFont val="Arial MT"/>
        <family val="2"/>
      </rPr>
      <t>GH3 Hand Control</t>
    </r>
  </si>
  <si>
    <t>Hand Control for extension cable, GH3+ For use with extension</t>
  </si>
  <si>
    <t>Hand control for extension cable, GH3 Drive motor
For use with extension.</t>
  </si>
  <si>
    <t>Hand control for extension cable, GH3 For use with extension.</t>
  </si>
  <si>
    <t>Hand control for extension cable, GH3+ Drive motor
For use with extension.</t>
  </si>
  <si>
    <t>Extension for hand control 552300/552307</t>
  </si>
  <si>
    <t>Extension for hand control 552302/552301</t>
  </si>
  <si>
    <t>10 channel  IR hand control</t>
  </si>
  <si>
    <t>IR remote control receiver</t>
  </si>
  <si>
    <r>
      <rPr>
        <sz val="18"/>
        <rFont val="Arial MT"/>
        <family val="2"/>
      </rPr>
      <t>GH3 Tools</t>
    </r>
  </si>
  <si>
    <t>Charging Liner Tool</t>
  </si>
  <si>
    <t>GH3 pickup test cable</t>
  </si>
  <si>
    <t>Weight Tester 662lbs includes 17 weights</t>
  </si>
  <si>
    <t>Weight slices, each</t>
  </si>
  <si>
    <t>Electric powered Weight Tester carriage. Weight slices not included.</t>
  </si>
  <si>
    <t>ESD Antistatic service mat</t>
  </si>
  <si>
    <t>% Dcto.</t>
  </si>
  <si>
    <t>% Venta</t>
  </si>
  <si>
    <t>Rauland</t>
  </si>
  <si>
    <t>Elpas</t>
  </si>
  <si>
    <t>Quanta</t>
  </si>
  <si>
    <t>Guldmann</t>
  </si>
  <si>
    <t>% Compra</t>
  </si>
  <si>
    <t>% Import.</t>
  </si>
  <si>
    <r>
      <rPr>
        <sz val="18"/>
        <rFont val="Arial MT"/>
        <family val="2"/>
      </rPr>
      <t>GH3 Twin Spare Part Listing</t>
    </r>
  </si>
  <si>
    <t>GH3+ Bottom cover leader unit</t>
  </si>
  <si>
    <t>Hand control GH3, Drive motor</t>
  </si>
  <si>
    <t>Hand control GH3+, Drive motor</t>
  </si>
  <si>
    <t>Straps, Twin Hoist</t>
  </si>
  <si>
    <t>Twin Connection,  after May 17, 2011</t>
  </si>
  <si>
    <t>Twin Connection, 2010</t>
  </si>
  <si>
    <t>GH3+ Bottom cover Leader Unit</t>
  </si>
  <si>
    <t>GH3+ Bottom cover Follow Unit</t>
  </si>
  <si>
    <t>Safety control mechanics</t>
  </si>
  <si>
    <t>5.2</t>
  </si>
  <si>
    <t>5.1</t>
  </si>
  <si>
    <t>3.2</t>
  </si>
  <si>
    <t>3.1</t>
  </si>
  <si>
    <t>% GG.GG.</t>
  </si>
  <si>
    <t>Precio de Lista en EURO</t>
  </si>
  <si>
    <t>EURO</t>
  </si>
  <si>
    <t>No existe en la lista 2021</t>
  </si>
  <si>
    <t>Column1</t>
  </si>
  <si>
    <t>No existe en la lista 2022</t>
  </si>
  <si>
    <t>No existe en la lista 2023</t>
  </si>
  <si>
    <t>No existe en la lista 2024</t>
  </si>
  <si>
    <t>PUMPS</t>
  </si>
  <si>
    <t>Sapphire Multi Therapy (Spanish software)</t>
  </si>
  <si>
    <t>Sapphire Epidural (Spanish Software)</t>
  </si>
  <si>
    <t>17000-028-0093</t>
  </si>
  <si>
    <t>17000-031-1000</t>
  </si>
  <si>
    <t>Grupo</t>
  </si>
  <si>
    <t>AP101 - BLOOD SET WITH NON-VENTED SPIKE, 200μ FILTER AND NEEDLELESS Y-SITE</t>
  </si>
  <si>
    <t xml:space="preserve">AP203 - INFUSION SET WITH VENTED/NON-VENTED DRIP CHAMBER AND 0.2μ FILTER, NEEDLELESS Y-SITE </t>
  </si>
  <si>
    <t>AP206 – Macrobore with non-vented spike, 1.2μm filter</t>
  </si>
  <si>
    <t xml:space="preserve"> AP224- MICROBORE YELLOW MARKED WITH VENTEDNON-VENTED SPIKE AND 0.2μ FILTER </t>
  </si>
  <si>
    <t>AP504 - UV-Resistant macrobore with vented/non-vented drip chamber and needleless Y-site</t>
  </si>
  <si>
    <t>AP204 - Microbore with non-vented spike, 0.2μm filter and back check valve</t>
  </si>
  <si>
    <t>AP403 - Microbore infusion set with non-vented spike</t>
  </si>
  <si>
    <t>AP424- Microbore with non-vented spike, side arm with female luer lock and back check valve</t>
  </si>
  <si>
    <t>AP240 - Microbore with non-vented spike, 1.2μm filter and back check valve</t>
  </si>
  <si>
    <t>AP402 - Epidural (yellow marked) microbore with non-vented spike</t>
  </si>
  <si>
    <t>AP409 - Primary infusion set with vented/non-vented drip chamber, back check valve and 2 needleless Y-site</t>
  </si>
  <si>
    <t>AP423 - Microbore with non-vented spike and back check valve</t>
  </si>
  <si>
    <t>AP214 - Epidural (yellow marked) microbore with vented/non-vented spike and 0.2μm filter</t>
  </si>
  <si>
    <t>AP410 - Secondary infusion set with vented/non-vented drip chamber</t>
  </si>
  <si>
    <t>INFUSION SETS</t>
  </si>
  <si>
    <t>12006-000-0002</t>
  </si>
  <si>
    <t xml:space="preserve"> 12000-000-0012 </t>
  </si>
  <si>
    <t>12000-000-0005</t>
  </si>
  <si>
    <t xml:space="preserve"> 12004-000-0005 </t>
  </si>
  <si>
    <t>12000-000-0016</t>
  </si>
  <si>
    <t>12003-000-0004</t>
  </si>
  <si>
    <t>12003-000-0005</t>
  </si>
  <si>
    <t>12003-000-0015</t>
  </si>
  <si>
    <t xml:space="preserve">12003-000-0054 </t>
  </si>
  <si>
    <t>12004-000-0001</t>
  </si>
  <si>
    <t>12005-000-0001</t>
  </si>
  <si>
    <t>12003-000-0017</t>
  </si>
  <si>
    <t>12004-000-0011</t>
  </si>
  <si>
    <t>12005-000-0002</t>
  </si>
  <si>
    <t>Bolus handle</t>
  </si>
  <si>
    <t>Communication cable</t>
  </si>
  <si>
    <t>Homecare Large Backpack</t>
  </si>
  <si>
    <t>Infusion Pouch 500 mL</t>
  </si>
  <si>
    <t>Integrated Power Supply</t>
  </si>
  <si>
    <t xml:space="preserve">AC Power Cord - Type C </t>
  </si>
  <si>
    <t>Mini Cradle - Without Splitter</t>
  </si>
  <si>
    <t>Mini Cradle - With Splitter</t>
  </si>
  <si>
    <t>PCA Lockbox 100 mL</t>
  </si>
  <si>
    <t>Sapphire External Battery Pack</t>
  </si>
  <si>
    <t xml:space="preserve">PCA Lockbox 250mL </t>
  </si>
  <si>
    <t xml:space="preserve"> Multi-Pump Mounting System</t>
  </si>
  <si>
    <t xml:space="preserve"> Sapphire Power Supply </t>
  </si>
  <si>
    <t>Splitter</t>
  </si>
  <si>
    <t>Travel Case</t>
  </si>
  <si>
    <t>RS232 to USB 4 port adapter</t>
  </si>
  <si>
    <t>Annual Certification Kit (Fast Test PM)</t>
  </si>
  <si>
    <t>Key for 250 mL Lockbox</t>
  </si>
  <si>
    <t>Release clip (eliminates lockbox locking onto cradle)</t>
  </si>
  <si>
    <t>Connection knob flange key</t>
  </si>
  <si>
    <t>Connection knob key</t>
  </si>
  <si>
    <t>Key for 100mL Lockbox</t>
  </si>
  <si>
    <t>Key for 500 mL Lockbox</t>
  </si>
  <si>
    <t>ACCESSORIES</t>
  </si>
  <si>
    <t>05022-410-0001</t>
  </si>
  <si>
    <t>05020-110-0213</t>
  </si>
  <si>
    <t>15088-000-0001</t>
  </si>
  <si>
    <t>05080-605-0001</t>
  </si>
  <si>
    <t>15072-000-0011</t>
  </si>
  <si>
    <t>15070-112-0005</t>
  </si>
  <si>
    <t>05040-300-0011</t>
  </si>
  <si>
    <t>17000-026-0002</t>
  </si>
  <si>
    <t>15061-131-0004</t>
  </si>
  <si>
    <t>15079-111-0001</t>
  </si>
  <si>
    <t>15063-000-0001</t>
  </si>
  <si>
    <t>17000-020-0009</t>
  </si>
  <si>
    <t>17000-132-0008</t>
  </si>
  <si>
    <t>05040-300-0012</t>
  </si>
  <si>
    <t>15020-010-0002</t>
  </si>
  <si>
    <t>15077-000-0001</t>
  </si>
  <si>
    <t>15075-020-0001</t>
  </si>
  <si>
    <t>10010-122-0046</t>
  </si>
  <si>
    <t>15063-121-0029</t>
  </si>
  <si>
    <t>05040-380-0019</t>
  </si>
  <si>
    <t>05040-380-0018</t>
  </si>
  <si>
    <t>05070-190-0015</t>
  </si>
  <si>
    <t>15062-132-0001</t>
  </si>
  <si>
    <t>Warranty Extension with Battery (per pump per year)</t>
  </si>
  <si>
    <t>Spare Part VINYL AND PLASTIC REPAIR GLUE LOCTITE</t>
  </si>
  <si>
    <t>AP810 FasTest PM Kit -Multipack</t>
  </si>
  <si>
    <t>Battery</t>
  </si>
  <si>
    <t>DEMO Not for Human Use Pump Label</t>
  </si>
  <si>
    <t>Fuse 2.5A case 1608 </t>
  </si>
  <si>
    <t>Gen2 PN SN Label V6804i708a2.5C</t>
  </si>
  <si>
    <t>Label for Pumps Returned from Q Core Service Multipack (x units)</t>
  </si>
  <si>
    <t>P to C Pusher</t>
  </si>
  <si>
    <t>Pico fuse 1.6A/32V 1608 </t>
  </si>
  <si>
    <t>Sapphire Epidural Label Graphics - Portuguese</t>
  </si>
  <si>
    <t>Sapphire Epidural Label Graphics - Spanish</t>
  </si>
  <si>
    <t>Sapphire Epidural Label Graphics(TUV) – Spanish</t>
  </si>
  <si>
    <t>Sapphire Epidural Lexan Graphics</t>
  </si>
  <si>
    <t>Sapphire M.T. Lexan graphics Multipack</t>
  </si>
  <si>
    <t>Sapphire Multi Therapy Label Graphics - Spanish</t>
  </si>
  <si>
    <t>Sapphire Multi Therapy Label Graphics (TUV) - Spanish</t>
  </si>
  <si>
    <t>Sapphire silicon sealant LDC3140,  </t>
  </si>
  <si>
    <t>SapphireH100 Lexan Graphics</t>
  </si>
  <si>
    <t>Screen Protective Cover Label for Service Pumps </t>
  </si>
  <si>
    <t>Screw, steel T8 X 15mm [EJOT WN1452 K25 16], qty-4</t>
  </si>
  <si>
    <t>Screw, steel, T10 X 10mm [EJOT WN1452 K30 10] </t>
  </si>
  <si>
    <t>Screw, steel, T10 X 15mm [EJOT WN1452 K30 16]</t>
  </si>
  <si>
    <t>Screw, steel, T6 X 5mm [EJOT WN 5451 K22 05], qty-6</t>
  </si>
  <si>
    <t xml:space="preserve">Service Single Pump Unit Box </t>
  </si>
  <si>
    <t xml:space="preserve">SERVICED Package Sleeve Sapphire </t>
  </si>
  <si>
    <t>Spare part Batt Cover ASM</t>
  </si>
  <si>
    <t>Spare Part Bottom Shell ASM (for PMM Re8.2)</t>
  </si>
  <si>
    <t>Spare Part Bottom Shell ASM (for PMM Rev 6) </t>
  </si>
  <si>
    <t>Spare Part Display LCM board , Bottom Reinforced </t>
  </si>
  <si>
    <t>Spare Part Door ASM Multipack</t>
  </si>
  <si>
    <t>Spare Part Dowel Pin 1.98x20 ISO 2338 A1</t>
  </si>
  <si>
    <t>Spare part Main LCM board (Rev 4.2)</t>
  </si>
  <si>
    <t>Spare part Sapphire cable ASM</t>
  </si>
  <si>
    <t>Spare Part SapphireH100 Bottom Shell ASM (for PMM Rev 6)</t>
  </si>
  <si>
    <t>Spare Part SapphireH100 Bottom Shell ASM for PMM Rev 8</t>
  </si>
  <si>
    <t>Spare Part SapphireH100 Pump Door ASM Multipack</t>
  </si>
  <si>
    <t>Spare part Top Shell ASM</t>
  </si>
  <si>
    <t>Spare Part Vinyl Cable Clamp VCC-83028 (not illustrated)</t>
  </si>
  <si>
    <t>Top Cover ASM</t>
  </si>
  <si>
    <t>User Manual for Sapphire Rev 13 – Spanish</t>
  </si>
  <si>
    <t>User Manual for Sapphire R13V00 - Spanish – Addendum</t>
  </si>
  <si>
    <t>PARTS</t>
  </si>
  <si>
    <t>08010-920-0011</t>
  </si>
  <si>
    <t>16024-000-0002</t>
  </si>
  <si>
    <t>05020-160-0001</t>
  </si>
  <si>
    <t>15020-003-0024</t>
  </si>
  <si>
    <t>05020-150-0702</t>
  </si>
  <si>
    <t>15025-003-0005</t>
  </si>
  <si>
    <t>17000-003-0048</t>
  </si>
  <si>
    <t>15020-121-0037</t>
  </si>
  <si>
    <t>05020-150-0075</t>
  </si>
  <si>
    <t>15032-003-0012</t>
  </si>
  <si>
    <t>15032-003-0005</t>
  </si>
  <si>
    <t>15032-003-0035</t>
  </si>
  <si>
    <t>15032-003-0002</t>
  </si>
  <si>
    <t>15031-003-0002</t>
  </si>
  <si>
    <t>15031-003-0018</t>
  </si>
  <si>
    <t>15031-003-0047</t>
  </si>
  <si>
    <t>15025-140-0002</t>
  </si>
  <si>
    <t>15039-003-0001</t>
  </si>
  <si>
    <t>15025-003-0019</t>
  </si>
  <si>
    <t>15025-122-0001</t>
  </si>
  <si>
    <t>05020-110-0194</t>
  </si>
  <si>
    <t>05020-110-0179</t>
  </si>
  <si>
    <t>15025-122-0002</t>
  </si>
  <si>
    <t>15020-010-0013</t>
  </si>
  <si>
    <t>15020-010-0003</t>
  </si>
  <si>
    <t>15025-121-0023</t>
  </si>
  <si>
    <t>15025-120-0008</t>
  </si>
  <si>
    <t>15020-131-0014</t>
  </si>
  <si>
    <t>15025-250-0011</t>
  </si>
  <si>
    <t>15025-131-0003</t>
  </si>
  <si>
    <t>15125-122-0055</t>
  </si>
  <si>
    <t>15025-111-0010</t>
  </si>
  <si>
    <t>15025-121-0012</t>
  </si>
  <si>
    <t>15039-131-0007</t>
  </si>
  <si>
    <t>15039-131-0008</t>
  </si>
  <si>
    <t>15039-121-0003</t>
  </si>
  <si>
    <t>15025-121-0013</t>
  </si>
  <si>
    <t>10010-122-0012</t>
  </si>
  <si>
    <t>15031-131-0001</t>
  </si>
  <si>
    <t>15025-048-0066</t>
  </si>
  <si>
    <t>15025-048-0074</t>
  </si>
  <si>
    <t>Sapphire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</si>
</sst>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 &quot;$&quot;* #,##0_ ;_ &quot;$&quot;* \-#,##0_ ;_ &quot;$&quot;* &quot;-&quot;_ ;_ @_ "/>
    <numFmt numFmtId="164" formatCode="_ [$€-2]\ * #,##0.00_ ;_ [$€-2]\ * \-#,##0.00_ ;_ [$€-2]\ * &quot;-&quot;??_ ;_ @_ "/>
    <numFmt numFmtId="165" formatCode="_ [$$-340A]* #,##0.00_ ;_ [$$-340A]* \-#,##0.00_ ;_ [$$-340A]* &quot;-&quot;??_ ;_ @_ "/>
    <numFmt numFmtId="166" formatCode="_ [$$-340A]* #,##0_ ;_ [$$-340A]* \-#,##0_ ;_ [$$-340A]* &quot;-&quot;??_ ;_ @_ "/>
    <numFmt numFmtId="167" formatCode="_ &quot;$&quot;* #,##0.00_ ;_ &quot;$&quot;* \-#,##0.00_ ;_ &quot;$&quot;* &quot;-&quot;_ ;_ @_ 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8"/>
      <name val="Arial MT"/>
    </font>
    <font>
      <sz val="18"/>
      <name val="Arial MT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8"/>
        <bgColor theme="8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</fills>
  <borders count="1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8" tint="0.39997558519241921"/>
      </bottom>
      <diagonal/>
    </border>
    <border>
      <left style="thin">
        <color theme="8" tint="0.39997558519241921"/>
      </left>
      <right/>
      <top/>
      <bottom style="thin">
        <color theme="8" tint="0.39997558519241921"/>
      </bottom>
      <diagonal/>
    </border>
    <border>
      <left/>
      <right style="thin">
        <color theme="8" tint="0.39997558519241921"/>
      </right>
      <top/>
      <bottom style="thin">
        <color theme="8" tint="0.39997558519241921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rgb="FF3F3F3F"/>
      </right>
      <top style="thin">
        <color rgb="FF3F3F3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medium">
        <color indexed="64"/>
      </left>
      <right style="thin">
        <color rgb="FF3F3F3F"/>
      </right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/>
      <bottom style="medium">
        <color indexed="64"/>
      </bottom>
      <diagonal/>
    </border>
    <border>
      <left style="thin">
        <color rgb="FF7F7F7F"/>
      </left>
      <right/>
      <top/>
      <bottom style="medium">
        <color indexed="64"/>
      </bottom>
      <diagonal/>
    </border>
  </borders>
  <cellStyleXfs count="8">
    <xf numFmtId="0" fontId="0" fillId="0" borderId="0"/>
    <xf numFmtId="42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6" fillId="2" borderId="2" applyNumberFormat="0" applyAlignment="0" applyProtection="0"/>
    <xf numFmtId="0" fontId="8" fillId="0" borderId="0"/>
    <xf numFmtId="0" fontId="9" fillId="0" borderId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</cellStyleXfs>
  <cellXfs count="59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2" fillId="0" borderId="0" xfId="2"/>
    <xf numFmtId="42" fontId="3" fillId="0" borderId="0" xfId="1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42" fontId="0" fillId="0" borderId="0" xfId="1" applyFont="1"/>
    <xf numFmtId="0" fontId="0" fillId="0" borderId="0" xfId="0" applyAlignment="1">
      <alignment horizontal="right"/>
    </xf>
    <xf numFmtId="42" fontId="0" fillId="0" borderId="0" xfId="1" applyFont="1" applyAlignment="1">
      <alignment horizontal="right"/>
    </xf>
    <xf numFmtId="164" fontId="0" fillId="0" borderId="0" xfId="0" applyNumberFormat="1"/>
    <xf numFmtId="164" fontId="0" fillId="0" borderId="0" xfId="1" applyNumberFormat="1" applyFont="1"/>
    <xf numFmtId="165" fontId="0" fillId="0" borderId="0" xfId="0" applyNumberFormat="1"/>
    <xf numFmtId="166" fontId="0" fillId="0" borderId="0" xfId="0" applyNumberFormat="1"/>
    <xf numFmtId="0" fontId="0" fillId="0" borderId="0" xfId="0" applyAlignment="1">
      <alignment wrapText="1"/>
    </xf>
    <xf numFmtId="42" fontId="0" fillId="0" borderId="0" xfId="0" applyNumberFormat="1"/>
    <xf numFmtId="0" fontId="0" fillId="4" borderId="0" xfId="0" applyFill="1"/>
    <xf numFmtId="166" fontId="0" fillId="4" borderId="0" xfId="0" applyNumberFormat="1" applyFill="1"/>
    <xf numFmtId="0" fontId="0" fillId="0" borderId="0" xfId="0" applyAlignment="1">
      <alignment horizontal="left"/>
    </xf>
    <xf numFmtId="0" fontId="7" fillId="3" borderId="4" xfId="0" applyFont="1" applyFill="1" applyBorder="1" applyAlignment="1">
      <alignment horizontal="left"/>
    </xf>
    <xf numFmtId="0" fontId="7" fillId="3" borderId="3" xfId="0" applyFont="1" applyFill="1" applyBorder="1"/>
    <xf numFmtId="0" fontId="7" fillId="3" borderId="5" xfId="0" applyFont="1" applyFill="1" applyBorder="1"/>
    <xf numFmtId="164" fontId="0" fillId="4" borderId="0" xfId="0" applyNumberFormat="1" applyFill="1"/>
    <xf numFmtId="167" fontId="0" fillId="0" borderId="0" xfId="1" applyNumberFormat="1" applyFont="1"/>
    <xf numFmtId="2" fontId="0" fillId="0" borderId="0" xfId="0" applyNumberFormat="1"/>
    <xf numFmtId="167" fontId="3" fillId="0" borderId="0" xfId="1" applyNumberFormat="1" applyFont="1"/>
    <xf numFmtId="9" fontId="0" fillId="0" borderId="0" xfId="0" applyNumberFormat="1"/>
    <xf numFmtId="0" fontId="2" fillId="0" borderId="7" xfId="2" applyBorder="1"/>
    <xf numFmtId="0" fontId="2" fillId="0" borderId="8" xfId="2" applyBorder="1"/>
    <xf numFmtId="0" fontId="2" fillId="0" borderId="9" xfId="2" applyBorder="1"/>
    <xf numFmtId="9" fontId="6" fillId="2" borderId="10" xfId="3" applyNumberFormat="1" applyBorder="1"/>
    <xf numFmtId="0" fontId="13" fillId="0" borderId="0" xfId="0" applyFont="1"/>
    <xf numFmtId="0" fontId="13" fillId="5" borderId="0" xfId="0" applyFont="1" applyFill="1"/>
    <xf numFmtId="0" fontId="0" fillId="0" borderId="0" xfId="1" applyNumberFormat="1" applyFont="1"/>
    <xf numFmtId="0" fontId="0" fillId="5" borderId="0" xfId="0" applyFill="1"/>
    <xf numFmtId="2" fontId="0" fillId="5" borderId="0" xfId="0" applyNumberFormat="1" applyFill="1"/>
    <xf numFmtId="42" fontId="0" fillId="5" borderId="0" xfId="0" applyNumberFormat="1" applyFill="1"/>
    <xf numFmtId="42" fontId="3" fillId="5" borderId="0" xfId="1" applyFont="1" applyFill="1"/>
    <xf numFmtId="0" fontId="0" fillId="5" borderId="0" xfId="1" applyNumberFormat="1" applyFont="1" applyFill="1"/>
    <xf numFmtId="0" fontId="7" fillId="3" borderId="4" xfId="0" applyFont="1" applyFill="1" applyBorder="1"/>
    <xf numFmtId="42" fontId="7" fillId="3" borderId="3" xfId="1" applyFont="1" applyFill="1" applyBorder="1"/>
    <xf numFmtId="9" fontId="14" fillId="6" borderId="6" xfId="6" applyNumberFormat="1" applyBorder="1"/>
    <xf numFmtId="9" fontId="6" fillId="2" borderId="12" xfId="3" applyNumberFormat="1" applyBorder="1"/>
    <xf numFmtId="9" fontId="6" fillId="2" borderId="15" xfId="3" applyNumberFormat="1" applyBorder="1"/>
    <xf numFmtId="42" fontId="14" fillId="6" borderId="1" xfId="6" applyNumberFormat="1" applyBorder="1"/>
    <xf numFmtId="9" fontId="15" fillId="7" borderId="1" xfId="7" applyNumberFormat="1" applyBorder="1"/>
    <xf numFmtId="9" fontId="15" fillId="7" borderId="6" xfId="7" applyNumberFormat="1" applyBorder="1"/>
    <xf numFmtId="9" fontId="15" fillId="7" borderId="11" xfId="7" applyNumberFormat="1" applyBorder="1"/>
    <xf numFmtId="9" fontId="15" fillId="7" borderId="13" xfId="7" applyNumberFormat="1" applyBorder="1"/>
    <xf numFmtId="9" fontId="15" fillId="7" borderId="14" xfId="7" applyNumberFormat="1" applyBorder="1"/>
    <xf numFmtId="9" fontId="15" fillId="7" borderId="16" xfId="7" applyNumberFormat="1" applyBorder="1"/>
    <xf numFmtId="9" fontId="15" fillId="7" borderId="17" xfId="7" applyNumberFormat="1" applyBorder="1"/>
    <xf numFmtId="9" fontId="14" fillId="6" borderId="11" xfId="6" applyNumberFormat="1" applyBorder="1"/>
    <xf numFmtId="0" fontId="10" fillId="0" borderId="3" xfId="5" applyFont="1" applyBorder="1" applyAlignment="1">
      <alignment horizontal="center" vertical="top" wrapText="1"/>
    </xf>
    <xf numFmtId="0" fontId="10" fillId="0" borderId="0" xfId="5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</cellXfs>
  <cellStyles count="8">
    <cellStyle name="Bueno" xfId="6" builtinId="26"/>
    <cellStyle name="Encabezado 4" xfId="2" builtinId="19"/>
    <cellStyle name="Moneda [0]" xfId="1" builtinId="7"/>
    <cellStyle name="Neutral" xfId="7" builtinId="28"/>
    <cellStyle name="Normal" xfId="0" builtinId="0"/>
    <cellStyle name="Normal 2" xfId="4"/>
    <cellStyle name="Normal 3" xfId="5"/>
    <cellStyle name="Salida" xfId="3" builtinId="21"/>
  </cellStyles>
  <dxfs count="71"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167" formatCode="_ &quot;$&quot;* #,##0.00_ ;_ &quot;$&quot;* \-#,##0.00_ ;_ &quot;$&quot;* &quot;-&quot;_ ;_ @_ "/>
    </dxf>
    <dxf>
      <border outline="0">
        <top style="thin">
          <color theme="8" tint="0.39997558519241921"/>
        </top>
      </border>
    </dxf>
    <dxf>
      <border outline="0"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8"/>
          <bgColor theme="8"/>
        </patternFill>
      </fill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165" formatCode="_ [$$-340A]* #,##0.00_ ;_ [$$-340A]* \-#,##0.00_ ;_ [$$-340A]* &quot;-&quot;??_ ;_ @_ 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_ &quot;$&quot;* #,##0.00_ ;_ &quot;$&quot;* \-#,##0.00_ ;_ &quot;$&quot;* &quot;-&quot;_ ;_ @_ "/>
    </dxf>
    <dxf>
      <alignment horizontal="right" vertical="bottom" textRotation="0" wrapText="0" indent="0" justifyLastLine="0" shrinkToFit="0" readingOrder="0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_ &quot;$&quot;* #,##0.00_ ;_ &quot;$&quot;* \-#,##0.00_ ;_ &quot;$&quot;* &quot;-&quot;_ ;_ @_ 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_ &quot;$&quot;* #,##0.00_ ;_ &quot;$&quot;* \-#,##0.00_ ;_ &quot;$&quot;* &quot;-&quot;_ ;_ @_ 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0" formatCode="General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0" formatCode="General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0" formatCode="General"/>
    </dxf>
    <dxf>
      <border outline="0">
        <top style="thin">
          <color theme="8" tint="0.39997558519241921"/>
        </top>
      </border>
    </dxf>
    <dxf>
      <border outline="0"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8"/>
          <bgColor theme="8"/>
        </patternFill>
      </fill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2" formatCode="0.00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2" formatCode="0.00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2" formatCode="0.00"/>
    </dxf>
    <dxf>
      <alignment horizontal="right" vertical="bottom" textRotation="0" wrapText="0" indent="0" justifyLastLine="0" shrinkToFit="0" readingOrder="0"/>
    </dxf>
    <dxf>
      <numFmt numFmtId="32" formatCode="_ &quot;$&quot;* #,##0_ ;_ &quot;$&quot;* \-#,##0_ ;_ &quot;$&quot;* &quot;-&quot;_ ;_ @_ "/>
    </dxf>
    <dxf>
      <numFmt numFmtId="32" formatCode="_ &quot;$&quot;* #,##0_ ;_ &quot;$&quot;* \-#,##0_ ;_ &quot;$&quot;* &quot;-&quot;_ ;_ @_ "/>
    </dxf>
    <dxf>
      <numFmt numFmtId="0" formatCode="General"/>
    </dxf>
    <dxf>
      <numFmt numFmtId="32" formatCode="_ &quot;$&quot;* #,##0_ ;_ &quot;$&quot;* \-#,##0_ ;_ &quot;$&quot;* &quot;-&quot;_ ;_ @_ "/>
    </dxf>
    <dxf>
      <numFmt numFmtId="166" formatCode="_ [$$-340A]* #,##0_ ;_ [$$-340A]* \-#,##0_ ;_ [$$-340A]* &quot;-&quot;??_ ;_ @_ "/>
    </dxf>
    <dxf>
      <numFmt numFmtId="164" formatCode="_ [$€-2]\ * #,##0.00_ ;_ [$€-2]\ * \-#,##0.00_ ;_ [$€-2]\ * &quot;-&quot;??_ ;_ @_ "/>
    </dxf>
    <dxf>
      <numFmt numFmtId="32" formatCode="_ &quot;$&quot;* #,##0_ ;_ &quot;$&quot;* \-#,##0_ ;_ &quot;$&quot;* &quot;-&quot;_ ;_ @_ "/>
    </dxf>
    <dxf>
      <numFmt numFmtId="166" formatCode="_ [$$-340A]* #,##0_ ;_ [$$-340A]* \-#,##0_ ;_ [$$-340A]* &quot;-&quot;??_ ;_ @_ "/>
    </dxf>
    <dxf>
      <numFmt numFmtId="164" formatCode="_ [$€-2]\ * #,##0.00_ ;_ [$€-2]\ * \-#,##0.00_ ;_ [$€-2]\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right" vertical="bottom" textRotation="0" wrapText="0" indent="0" justifyLastLine="0" shrinkToFit="0" readingOrder="0"/>
    </dxf>
    <dxf>
      <numFmt numFmtId="32" formatCode="_ &quot;$&quot;* #,##0_ ;_ &quot;$&quot;* \-#,##0_ ;_ &quot;$&quot;* &quot;-&quot;_ ;_ @_ "/>
    </dxf>
    <dxf>
      <numFmt numFmtId="166" formatCode="_ [$$-340A]* #,##0_ ;_ [$$-340A]* \-#,##0_ ;_ [$$-340A]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 [$€-2]\ * #,##0.00_ ;_ [$€-2]\ * \-#,##0.00_ ;_ [$€-2]\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2" formatCode="_ &quot;$&quot;* #,##0_ ;_ &quot;$&quot;* \-#,##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7" formatCode="_ &quot;$&quot;* #,##0.00_ ;_ &quot;$&quot;* \-#,##0.00_ ;_ &quot;$&quot;* &quot;-&quot;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373380</xdr:colOff>
      <xdr:row>0</xdr:row>
      <xdr:rowOff>121920</xdr:rowOff>
    </xdr:from>
    <xdr:to>
      <xdr:col>18</xdr:col>
      <xdr:colOff>864</xdr:colOff>
      <xdr:row>64</xdr:row>
      <xdr:rowOff>8076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A982D77-3E4C-45ED-9A41-8A32C5191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80960" y="121920"/>
          <a:ext cx="8323809" cy="115904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250133</xdr:colOff>
      <xdr:row>0</xdr:row>
      <xdr:rowOff>92689</xdr:rowOff>
    </xdr:from>
    <xdr:to>
      <xdr:col>17</xdr:col>
      <xdr:colOff>68018</xdr:colOff>
      <xdr:row>57</xdr:row>
      <xdr:rowOff>42689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0263FC5-9668-4DFE-A70E-431F91F45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16200000">
          <a:off x="9069540" y="2090961"/>
          <a:ext cx="10672429" cy="66758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182880</xdr:colOff>
      <xdr:row>0</xdr:row>
      <xdr:rowOff>144780</xdr:rowOff>
    </xdr:from>
    <xdr:to>
      <xdr:col>20</xdr:col>
      <xdr:colOff>227505</xdr:colOff>
      <xdr:row>61</xdr:row>
      <xdr:rowOff>112909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E071F8A-637C-4FC1-AB2C-4B247A9838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07680" y="144780"/>
          <a:ext cx="8761905" cy="111238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0</xdr:row>
      <xdr:rowOff>114300</xdr:rowOff>
    </xdr:from>
    <xdr:to>
      <xdr:col>19</xdr:col>
      <xdr:colOff>551395</xdr:colOff>
      <xdr:row>55</xdr:row>
      <xdr:rowOff>141614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13A1EE-7CF3-4819-A308-F53CEA8ADF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70420" y="114300"/>
          <a:ext cx="8438095" cy="10085714"/>
        </a:xfrm>
        <a:prstGeom prst="rect">
          <a:avLst/>
        </a:prstGeom>
      </xdr:spPr>
    </xdr:pic>
    <xdr:clientData/>
  </xdr:twoCellAnchor>
  <xdr:twoCellAnchor editAs="oneCell">
    <xdr:from>
      <xdr:col>9</xdr:col>
      <xdr:colOff>53340</xdr:colOff>
      <xdr:row>56</xdr:row>
      <xdr:rowOff>83820</xdr:rowOff>
    </xdr:from>
    <xdr:to>
      <xdr:col>18</xdr:col>
      <xdr:colOff>740068</xdr:colOff>
      <xdr:row>77</xdr:row>
      <xdr:rowOff>33816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D049B38-7C43-4E87-861D-142A1A0C5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85660" y="10325100"/>
          <a:ext cx="7819048" cy="37904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192133</xdr:colOff>
      <xdr:row>0</xdr:row>
      <xdr:rowOff>108857</xdr:rowOff>
    </xdr:from>
    <xdr:to>
      <xdr:col>15</xdr:col>
      <xdr:colOff>232311</xdr:colOff>
      <xdr:row>34</xdr:row>
      <xdr:rowOff>112967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7BD287C-2631-4A43-9840-5CE287E01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28812" y="108857"/>
          <a:ext cx="4612178" cy="6589967"/>
        </a:xfrm>
        <a:prstGeom prst="rect">
          <a:avLst/>
        </a:prstGeom>
      </xdr:spPr>
    </xdr:pic>
    <xdr:clientData/>
  </xdr:twoCellAnchor>
  <xdr:twoCellAnchor editAs="oneCell">
    <xdr:from>
      <xdr:col>8</xdr:col>
      <xdr:colOff>42949</xdr:colOff>
      <xdr:row>34</xdr:row>
      <xdr:rowOff>147553</xdr:rowOff>
    </xdr:from>
    <xdr:to>
      <xdr:col>18</xdr:col>
      <xdr:colOff>0</xdr:colOff>
      <xdr:row>69</xdr:row>
      <xdr:rowOff>17046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1AF4380-F0A0-4E2A-BB17-279231383D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04367" y="6382098"/>
          <a:ext cx="7826433" cy="62841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423573</xdr:colOff>
      <xdr:row>0</xdr:row>
      <xdr:rowOff>0</xdr:rowOff>
    </xdr:from>
    <xdr:to>
      <xdr:col>20</xdr:col>
      <xdr:colOff>245648</xdr:colOff>
      <xdr:row>65</xdr:row>
      <xdr:rowOff>104439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056F16D-C15E-4754-82A5-CFA96F058F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96573" y="0"/>
          <a:ext cx="8966075" cy="13017618"/>
        </a:xfrm>
        <a:prstGeom prst="rect">
          <a:avLst/>
        </a:prstGeom>
      </xdr:spPr>
    </xdr:pic>
    <xdr:clientData/>
  </xdr:twoCellAnchor>
  <xdr:twoCellAnchor editAs="oneCell">
    <xdr:from>
      <xdr:col>7</xdr:col>
      <xdr:colOff>125505</xdr:colOff>
      <xdr:row>71</xdr:row>
      <xdr:rowOff>0</xdr:rowOff>
    </xdr:from>
    <xdr:to>
      <xdr:col>13</xdr:col>
      <xdr:colOff>159651</xdr:colOff>
      <xdr:row>112</xdr:row>
      <xdr:rowOff>63893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09558F6-BD7B-47E8-9FDE-684D0000CF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99693" y="12729882"/>
          <a:ext cx="6019048" cy="752380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:F257" totalsRowShown="0" headerRowDxfId="68" dataDxfId="67">
  <autoFilter ref="A1:F257"/>
  <tableColumns count="6">
    <tableColumn id="1" name="Modelo #" dataDxfId="66"/>
    <tableColumn id="2" name="Descripción" dataDxfId="65"/>
    <tableColumn id="3" name="Garantía" dataDxfId="64"/>
    <tableColumn id="5" name="Precio de Lista en USD" dataDxfId="63"/>
    <tableColumn id="6" name="Costo en CLP" dataDxfId="62">
      <calculatedColumnFormula>(D2*Valores!D$6)*Valores!C$2</calculatedColumnFormula>
    </tableColumn>
    <tableColumn id="7" name="Precio Venta Final" dataDxfId="61">
      <calculatedColumnFormula>(E2*(Valores!E$6+Valores!F$6+Valores!G$6))+E2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la4" displayName="Tabla4" ref="A1:F67" totalsRowShown="0">
  <autoFilter ref="A1:F67"/>
  <tableColumns count="6">
    <tableColumn id="1" name="Groupo"/>
    <tableColumn id="2" name="P/N"/>
    <tableColumn id="3" name="Descripción"/>
    <tableColumn id="4" name="Precio de Lista en EUR" dataDxfId="60"/>
    <tableColumn id="5" name="Costo en CLP" dataDxfId="59">
      <calculatedColumnFormula>(D2*Valores!D$8)*Valores!C$3</calculatedColumnFormula>
    </tableColumn>
    <tableColumn id="6" name="Precio Venta Final" dataDxfId="58">
      <calculatedColumnFormula>(E2*(Valores!E$8+Valores!G$8))+E2</calculatedColumnFormula>
    </tableColumn>
  </tableColumns>
  <tableStyleInfo name="TableStyleMedium6" showFirstColumn="0" showLastColumn="0" showRowStripes="1" showColumnStripes="0"/>
</table>
</file>

<file path=xl/tables/table3.xml><?xml version="1.0" encoding="utf-8"?>
<table xmlns="http://schemas.openxmlformats.org/spreadsheetml/2006/main" id="5" name="Tabla5" displayName="Tabla5" ref="A1:F45" totalsRowShown="0">
  <autoFilter ref="A1:F45"/>
  <tableColumns count="6">
    <tableColumn id="1" name="Groupo"/>
    <tableColumn id="2" name="P/N" dataDxfId="57"/>
    <tableColumn id="3" name="Descripción"/>
    <tableColumn id="4" name="Precio de Lista en EUR" dataDxfId="56"/>
    <tableColumn id="5" name="Costo en CLP" dataDxfId="55">
      <calculatedColumnFormula>(D2*Valores!D$8)*Valores!C$3</calculatedColumnFormula>
    </tableColumn>
    <tableColumn id="6" name="Precio Venta Final" dataDxfId="54">
      <calculatedColumnFormula>(E2*(Valores!E$8+Valores!G$8))+E2</calculatedColumnFormula>
    </tableColumn>
  </tableColumns>
  <tableStyleInfo name="TableStyleMedium6" showFirstColumn="0" showLastColumn="0" showRowStripes="1" showColumnStripes="0"/>
</table>
</file>

<file path=xl/tables/table4.xml><?xml version="1.0" encoding="utf-8"?>
<table xmlns="http://schemas.openxmlformats.org/spreadsheetml/2006/main" id="6" name="Tabla6" displayName="Tabla6" ref="A1:F54" totalsRowShown="0">
  <autoFilter ref="A1:F54"/>
  <tableColumns count="6">
    <tableColumn id="1" name="Groupo"/>
    <tableColumn id="2" name="P/N"/>
    <tableColumn id="3" name="Descripción"/>
    <tableColumn id="4" name="Precio de Lista en EUR" dataDxfId="53"/>
    <tableColumn id="5" name="Costo en CLP" dataDxfId="52">
      <calculatedColumnFormula>(D2*Valores!D$8)*Valores!C$3</calculatedColumnFormula>
    </tableColumn>
    <tableColumn id="6" name="Precio Venta Final" dataDxfId="51">
      <calculatedColumnFormula>(E2*(Valores!E$8+Valores!G$8))+E2</calculatedColumnFormula>
    </tableColumn>
  </tableColumns>
  <tableStyleInfo name="TableStyleMedium6" showFirstColumn="0" showLastColumn="0" showRowStripes="1" showColumnStripes="0"/>
</table>
</file>

<file path=xl/tables/table5.xml><?xml version="1.0" encoding="utf-8"?>
<table xmlns="http://schemas.openxmlformats.org/spreadsheetml/2006/main" id="10" name="Tabla10" displayName="Tabla10" ref="A1:G32" totalsRowShown="0">
  <autoFilter ref="A1:G32"/>
  <tableColumns count="7">
    <tableColumn id="1" name="Referencia"/>
    <tableColumn id="2" name="P/N"/>
    <tableColumn id="3" name="Descripción"/>
    <tableColumn id="4" name="Piezas"/>
    <tableColumn id="5" name="Precio de Lista en EURO" dataDxfId="50"/>
    <tableColumn id="6" name="Costo en CLP" dataDxfId="49">
      <calculatedColumnFormula>Tabla10[[#This Row],[Precio de Lista en EURO]]*Valores!$C$3*Valores!$D$9</calculatedColumnFormula>
    </tableColumn>
    <tableColumn id="7" name="Precio Venta Final" dataDxfId="48">
      <calculatedColumnFormula>(F2*(Valores!E$9+Valores!F$9+Valores!G$9))+F2</calculatedColumnFormula>
    </tableColumn>
  </tableColumns>
  <tableStyleInfo name="TableStyleMedium6" showFirstColumn="0" showLastColumn="0" showRowStripes="1" showColumnStripes="0"/>
</table>
</file>

<file path=xl/tables/table6.xml><?xml version="1.0" encoding="utf-8"?>
<table xmlns="http://schemas.openxmlformats.org/spreadsheetml/2006/main" id="12" name="Tabla12" displayName="Tabla12" ref="A1:H34" totalsRowShown="0">
  <autoFilter ref="A1:H34"/>
  <tableColumns count="8">
    <tableColumn id="1" name="Referencia" dataDxfId="47"/>
    <tableColumn id="2" name="P/N"/>
    <tableColumn id="3" name="Descripción"/>
    <tableColumn id="4" name="Piezas"/>
    <tableColumn id="5" name="Precio de Lista en EURO" dataDxfId="46"/>
    <tableColumn id="6" name="Costo en CLP" dataDxfId="45">
      <calculatedColumnFormula>Tabla12[[#This Row],[Precio de Lista en EURO]]*Valores!$C$3*Valores!$D$9</calculatedColumnFormula>
    </tableColumn>
    <tableColumn id="7" name="Precio Venta Final" dataDxfId="44">
      <calculatedColumnFormula>(F2*(Valores!E$9+Valores!F$9+Valores!G$9))+F2</calculatedColumnFormula>
    </tableColumn>
    <tableColumn id="8" name="Column1"/>
  </tableColumns>
  <tableStyleInfo name="TableStyleMedium6" showFirstColumn="0" showLastColumn="0" showRowStripes="1" showColumnStripes="0"/>
</table>
</file>

<file path=xl/tables/table7.xml><?xml version="1.0" encoding="utf-8"?>
<table xmlns="http://schemas.openxmlformats.org/spreadsheetml/2006/main" id="13" name="Tabla13" displayName="Tabla13" ref="A1:H33" totalsRowShown="0">
  <autoFilter ref="A1:H33"/>
  <tableColumns count="8">
    <tableColumn id="1" name="Referencia"/>
    <tableColumn id="2" name="P/N"/>
    <tableColumn id="3" name="Descripción"/>
    <tableColumn id="4" name="Piezas"/>
    <tableColumn id="5" name="Precio de Lista en EURO" dataDxfId="43"/>
    <tableColumn id="6" name="Costo en CLP" dataDxfId="42">
      <calculatedColumnFormula>Tabla13[[#This Row],[Precio de Lista en EURO]]*Valores!$C$3*Valores!$D$9</calculatedColumnFormula>
    </tableColumn>
    <tableColumn id="7" name="Precio Venta Final" dataDxfId="41">
      <calculatedColumnFormula>(F2*(Valores!E$9+Valores!F$9+Valores!G$9))+F2</calculatedColumnFormula>
    </tableColumn>
    <tableColumn id="8" name="Column1"/>
  </tableColumns>
  <tableStyleInfo name="TableStyleMedium6" showFirstColumn="0" showLastColumn="0" showRowStripes="1" showColumnStripes="0"/>
</table>
</file>

<file path=xl/tables/table8.xml><?xml version="1.0" encoding="utf-8"?>
<table xmlns="http://schemas.openxmlformats.org/spreadsheetml/2006/main" id="11" name="Tabla11" displayName="Tabla11" ref="A1:H27" totalsRowShown="0">
  <autoFilter ref="A1:H27"/>
  <tableColumns count="8">
    <tableColumn id="1" name="Referencia"/>
    <tableColumn id="2" name="P/N"/>
    <tableColumn id="3" name="Descripción"/>
    <tableColumn id="4" name="Piezas"/>
    <tableColumn id="5" name="Precio de Lista en EURO" dataDxfId="40"/>
    <tableColumn id="6" name="Costo en CLP" dataDxfId="39">
      <calculatedColumnFormula>Tabla11[[#This Row],[Precio de Lista en EURO]]*Valores!$C$3*Valores!$D$9</calculatedColumnFormula>
    </tableColumn>
    <tableColumn id="7" name="Precio Venta Final" dataDxfId="38">
      <calculatedColumnFormula>(F2*(Valores!E$9+Valores!F$9+Valores!G$9))+F2</calculatedColumnFormula>
    </tableColumn>
    <tableColumn id="8" name="Column1"/>
  </tableColumns>
  <tableStyleInfo name="TableStyleMedium6" showFirstColumn="0" showLastColumn="0" showRowStripes="1" showColumnStripes="0"/>
</table>
</file>

<file path=xl/tables/table9.xml><?xml version="1.0" encoding="utf-8"?>
<table xmlns="http://schemas.openxmlformats.org/spreadsheetml/2006/main" id="14" name="Tabla14" displayName="Tabla14" ref="A2:H24" totalsRowShown="0" headerRowDxfId="37" headerRowBorderDxfId="36" tableBorderDxfId="35">
  <autoFilter ref="A2:H24"/>
  <tableColumns count="8">
    <tableColumn id="1" name="Referencia"/>
    <tableColumn id="2" name="P/N"/>
    <tableColumn id="3" name="Descripción"/>
    <tableColumn id="4" name="Piezas"/>
    <tableColumn id="5" name="Precio de Lista en EURO" dataDxfId="34"/>
    <tableColumn id="6" name="Costo en CLP" dataDxfId="33">
      <calculatedColumnFormula>Tabla14[[#This Row],[Precio de Lista en EURO]]*Valores!$C$3*Valores!$D$9</calculatedColumnFormula>
    </tableColumn>
    <tableColumn id="7" name="Precio Venta Final" dataDxfId="32">
      <calculatedColumnFormula>(F3*(Valores!E$9+Valores!F$9+Valores!G$9))+F3</calculatedColumnFormula>
    </tableColumn>
    <tableColumn id="8" name="Column1"/>
  </tableColumns>
  <tableStyleInfo name="TableStyleMedium6" showFirstColumn="0" showLastColumn="0" showRowStripes="1" showColumnStripes="0"/>
</table>
</file>

<file path=xl/tables/table10.xml><?xml version="1.0" encoding="utf-8"?>
<table xmlns="http://schemas.openxmlformats.org/spreadsheetml/2006/main" id="15" name="Tabla15" displayName="Tabla15" ref="A37:H51" totalsRowShown="0">
  <autoFilter ref="A37:H51"/>
  <tableColumns count="8">
    <tableColumn id="1" name="Referencia"/>
    <tableColumn id="2" name="P/N"/>
    <tableColumn id="3" name="Descripción"/>
    <tableColumn id="4" name="Piezas"/>
    <tableColumn id="5" name="Precio de Lista en EURO" dataDxfId="31"/>
    <tableColumn id="6" name="Costo en CLP" dataDxfId="30">
      <calculatedColumnFormula>Tabla15[[#This Row],[Precio de Lista en EURO]]*Valores!$C$3*Valores!$D$9</calculatedColumnFormula>
    </tableColumn>
    <tableColumn id="7" name="Precio Venta Final" dataDxfId="29">
      <calculatedColumnFormula>(F38*(Valores!E$9+Valores!F$9+Valores!G$9))+F38</calculatedColumnFormula>
    </tableColumn>
    <tableColumn id="8" name="Column1"/>
  </tableColumns>
  <tableStyleInfo name="TableStyleMedium6" showFirstColumn="0" showLastColumn="0" showRowStripes="1" showColumnStripes="0"/>
</table>
</file>

<file path=xl/tables/table11.xml><?xml version="1.0" encoding="utf-8"?>
<table xmlns="http://schemas.openxmlformats.org/spreadsheetml/2006/main" id="16" name="Tabla16" displayName="Tabla16" ref="A2:H35" totalsRowShown="0">
  <autoFilter ref="A2:H35"/>
  <tableColumns count="8">
    <tableColumn id="1" name="Referencia"/>
    <tableColumn id="2" name="P/N"/>
    <tableColumn id="3" name="Descripción"/>
    <tableColumn id="4" name="Piezas"/>
    <tableColumn id="5" name="Precio de Lista en EURO" dataDxfId="28"/>
    <tableColumn id="6" name="Costo en CLP" dataDxfId="27">
      <calculatedColumnFormula>Tabla16[[#This Row],[Precio de Lista en EURO]]*Valores!$C$3*Valores!$D$9</calculatedColumnFormula>
    </tableColumn>
    <tableColumn id="7" name="Precio Venta Final" dataDxfId="26">
      <calculatedColumnFormula>(F3*(Valores!E$9+Valores!F$9+Valores!G$9))+F3</calculatedColumnFormula>
    </tableColumn>
    <tableColumn id="8" name="Column1"/>
  </tableColumns>
  <tableStyleInfo name="TableStyleMedium6" showFirstColumn="0" showLastColumn="0" showRowStripes="1" showColumnStripes="0"/>
</table>
</file>

<file path=xl/tables/table12.xml><?xml version="1.0" encoding="utf-8"?>
<table xmlns="http://schemas.openxmlformats.org/spreadsheetml/2006/main" id="17" name="Tabla17" displayName="Tabla17" ref="A41:H45" totalsRowShown="0">
  <autoFilter ref="A41:H45"/>
  <tableColumns count="8">
    <tableColumn id="1" name="Referencia"/>
    <tableColumn id="2" name="P/N"/>
    <tableColumn id="3" name="Descripción"/>
    <tableColumn id="4" name="Piezas"/>
    <tableColumn id="5" name="Precio de Lista en EURO" dataDxfId="25"/>
    <tableColumn id="6" name="Costo en CLP" dataDxfId="24">
      <calculatedColumnFormula>Tabla17[[#This Row],[Precio de Lista en EURO]]*Valores!$C$3*Valores!$D$9</calculatedColumnFormula>
    </tableColumn>
    <tableColumn id="7" name="Precio Venta Final" dataDxfId="23">
      <calculatedColumnFormula>(F42*(Valores!E$9+Valores!F$9+Valores!G$9))+F42</calculatedColumnFormula>
    </tableColumn>
    <tableColumn id="8" name="Column1" dataDxfId="22"/>
  </tableColumns>
  <tableStyleInfo name="TableStyleMedium6" showFirstColumn="0" showLastColumn="0" showRowStripes="1" showColumnStripes="0"/>
</table>
</file>

<file path=xl/tables/table13.xml><?xml version="1.0" encoding="utf-8"?>
<table xmlns="http://schemas.openxmlformats.org/spreadsheetml/2006/main" id="18" name="Tabla18" displayName="Tabla18" ref="A48:G49" totalsRowShown="0">
  <autoFilter ref="A48:G49"/>
  <tableColumns count="7">
    <tableColumn id="1" name="Referencia"/>
    <tableColumn id="2" name="P/N"/>
    <tableColumn id="3" name="Descripción"/>
    <tableColumn id="4" name="Piezas"/>
    <tableColumn id="5" name="Precio de Lista en EURO" dataDxfId="21"/>
    <tableColumn id="6" name="Costo en CLP" dataDxfId="20">
      <calculatedColumnFormula>Tabla18[[#This Row],[Precio de Lista en EURO]]*Valores!$C$3*Valores!$D$9</calculatedColumnFormula>
    </tableColumn>
    <tableColumn id="7" name="Precio Venta Final" dataDxfId="19">
      <calculatedColumnFormula>(F49*(Valores!E$9+Valores!F$9+Valores!G$9))+F49</calculatedColumnFormula>
    </tableColumn>
  </tableColumns>
  <tableStyleInfo name="TableStyleMedium6" showFirstColumn="0" showLastColumn="0" showRowStripes="1" showColumnStripes="0"/>
</table>
</file>

<file path=xl/tables/table14.xml><?xml version="1.0" encoding="utf-8"?>
<table xmlns="http://schemas.openxmlformats.org/spreadsheetml/2006/main" id="19" name="Tabla19" displayName="Tabla19" ref="A52:G60" totalsRowShown="0">
  <autoFilter ref="A52:G60"/>
  <tableColumns count="7">
    <tableColumn id="1" name="Referencia"/>
    <tableColumn id="2" name="P/N"/>
    <tableColumn id="3" name="Descripción"/>
    <tableColumn id="4" name="Piezas"/>
    <tableColumn id="5" name="Precio de Lista en EURO" dataDxfId="18"/>
    <tableColumn id="6" name="Costo en CLP" dataDxfId="17">
      <calculatedColumnFormula>Tabla19[[#This Row],[Precio de Lista en EURO]]*Valores!$C$3*Valores!$D$9</calculatedColumnFormula>
    </tableColumn>
    <tableColumn id="7" name="Precio Venta Final" dataDxfId="16">
      <calculatedColumnFormula>(F53*(Valores!E$9+Valores!F$9+Valores!G$9))+F53</calculatedColumnFormula>
    </tableColumn>
  </tableColumns>
  <tableStyleInfo name="TableStyleMedium6" showFirstColumn="0" showLastColumn="0" showRowStripes="1" showColumnStripes="0"/>
</table>
</file>

<file path=xl/tables/table15.xml><?xml version="1.0" encoding="utf-8"?>
<table xmlns="http://schemas.openxmlformats.org/spreadsheetml/2006/main" id="20" name="Tabla20" displayName="Tabla20" ref="A63:G69" totalsRowShown="0">
  <autoFilter ref="A63:G69"/>
  <tableColumns count="7">
    <tableColumn id="1" name="Referencia"/>
    <tableColumn id="2" name="P/N"/>
    <tableColumn id="3" name="Descripción"/>
    <tableColumn id="4" name="Piezas"/>
    <tableColumn id="5" name="Precio de Lista en EURO" dataDxfId="15"/>
    <tableColumn id="6" name="Costo en CLP" dataDxfId="14">
      <calculatedColumnFormula>Tabla20[[#This Row],[Precio de Lista en EURO]]*Valores!$C$3*Valores!$D$9</calculatedColumnFormula>
    </tableColumn>
    <tableColumn id="7" name="Precio Venta Final" dataDxfId="13">
      <calculatedColumnFormula>(F64*(Valores!E$9+Valores!F$9+Valores!G$9))+F64</calculatedColumnFormula>
    </tableColumn>
  </tableColumns>
  <tableStyleInfo name="TableStyleMedium6" showFirstColumn="0" showLastColumn="0" showRowStripes="1" showColumnStripes="0"/>
</table>
</file>

<file path=xl/tables/table16.xml><?xml version="1.0" encoding="utf-8"?>
<table xmlns="http://schemas.openxmlformats.org/spreadsheetml/2006/main" id="21" name="Tabla21" displayName="Tabla21" ref="A73:G82" totalsRowShown="0">
  <autoFilter ref="A73:G82"/>
  <tableColumns count="7">
    <tableColumn id="1" name="Referencia" dataDxfId="12"/>
    <tableColumn id="2" name="P/N"/>
    <tableColumn id="3" name="Descripción"/>
    <tableColumn id="4" name="Piezas"/>
    <tableColumn id="5" name="Precio de Lista en EURO" dataDxfId="11"/>
    <tableColumn id="6" name="Costo en CLP" dataDxfId="10">
      <calculatedColumnFormula>Tabla21[[#This Row],[Precio de Lista en EURO]]*Valores!$C$3*Valores!$D$9</calculatedColumnFormula>
    </tableColumn>
    <tableColumn id="7" name="Precio Venta Final" dataDxfId="9">
      <calculatedColumnFormula>(F74*(Valores!E$9+Valores!F$9+Valores!G$9))+F74</calculatedColumnFormula>
    </tableColumn>
  </tableColumns>
  <tableStyleInfo name="TableStyleMedium6" showFirstColumn="0" showLastColumn="0" showRowStripes="1" showColumnStripes="0"/>
</table>
</file>

<file path=xl/tables/table17.xml><?xml version="1.0" encoding="utf-8"?>
<table xmlns="http://schemas.openxmlformats.org/spreadsheetml/2006/main" id="9" name="Tabla9" displayName="Tabla9" ref="A1:F105" totalsRowShown="0">
  <autoFilter ref="A1:F105"/>
  <tableColumns count="6">
    <tableColumn id="1" name="Groupo"/>
    <tableColumn id="2" name="P/N"/>
    <tableColumn id="4" name="Descripción"/>
    <tableColumn id="5" name="Precio de Lista en USD" dataDxfId="8"/>
    <tableColumn id="6" name="Costo en CLP" dataDxfId="7">
      <calculatedColumnFormula>(D2*Valores!D$7)*Valores!C$2</calculatedColumnFormula>
    </tableColumn>
    <tableColumn id="7" name="Precio Venta Final" dataDxfId="6">
      <calculatedColumnFormula>(E2*Valores!#REF!)+E2</calculatedColumnFormula>
    </tableColumn>
  </tableColumns>
  <tableStyleInfo name="TableStyleMedium6" showFirstColumn="0" showLastColumn="0" showRowStripes="1" showColumnStripes="0"/>
</table>
</file>

<file path=xl/tables/table18.xml><?xml version="1.0" encoding="utf-8"?>
<table xmlns="http://schemas.openxmlformats.org/spreadsheetml/2006/main" id="3" name="Tabla3" displayName="Tabla3" ref="A1:F82" totalsRowShown="0" headerRowDxfId="5" headerRowBorderDxfId="4" tableBorderDxfId="3">
  <autoFilter ref="A1:F82"/>
  <tableColumns count="6">
    <tableColumn id="1" name="Grupo"/>
    <tableColumn id="2" name="P/N"/>
    <tableColumn id="3" name="Descripción"/>
    <tableColumn id="4" name="Precio de Lista en USD" dataDxfId="2" dataCellStyle="Moneda [0]"/>
    <tableColumn id="5" name="Costo en CLP" dataDxfId="1">
      <calculatedColumnFormula>Tabla3[[#This Row],[Precio de Lista en USD]]*Valores!$C$2*Valores!$D$10</calculatedColumnFormula>
    </tableColumn>
    <tableColumn id="6" name="Precio Venta Final" dataDxfId="0">
      <calculatedColumnFormula>(E2*(Valores!E$10+Valores!F$10+Valores!G$10))+E2</calculatedColumnFormula>
    </tableColumn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table" Target="../tables/table9.xml"/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7" Type="http://schemas.openxmlformats.org/officeDocument/2006/relationships/table" Target="../tables/table16.xml"/><Relationship Id="rId2" Type="http://schemas.openxmlformats.org/officeDocument/2006/relationships/table" Target="../tables/table11.xml"/><Relationship Id="rId1" Type="http://schemas.openxmlformats.org/officeDocument/2006/relationships/drawing" Target="../drawings/drawing6.xml"/><Relationship Id="rId6" Type="http://schemas.openxmlformats.org/officeDocument/2006/relationships/table" Target="../tables/table15.xml"/><Relationship Id="rId5" Type="http://schemas.openxmlformats.org/officeDocument/2006/relationships/table" Target="../tables/table14.xml"/><Relationship Id="rId4" Type="http://schemas.openxmlformats.org/officeDocument/2006/relationships/table" Target="../tables/table1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4"/>
  <sheetViews>
    <sheetView tabSelected="1" zoomScale="115" zoomScaleNormal="115" workbookViewId="0">
      <selection activeCell="C4" sqref="C4"/>
    </sheetView>
  </sheetViews>
  <sheetFormatPr baseColWidth="10" defaultColWidth="11.42578125" defaultRowHeight="15"/>
  <cols>
    <col min="2" max="2" width="19.28515625" bestFit="1" customWidth="1"/>
    <col min="4" max="4" width="11.5703125" customWidth="1"/>
  </cols>
  <sheetData>
    <row r="2" spans="2:7">
      <c r="B2" s="3" t="s">
        <v>407</v>
      </c>
      <c r="C2" s="47">
        <v>1000</v>
      </c>
    </row>
    <row r="3" spans="2:7">
      <c r="B3" s="3" t="s">
        <v>408</v>
      </c>
      <c r="C3" s="47">
        <v>925</v>
      </c>
    </row>
    <row r="4" spans="2:7" ht="15.75" thickBot="1">
      <c r="B4" s="3"/>
    </row>
    <row r="5" spans="2:7">
      <c r="B5" s="3"/>
      <c r="C5" s="3" t="s">
        <v>1209</v>
      </c>
      <c r="D5" s="30" t="s">
        <v>1215</v>
      </c>
      <c r="E5" s="31" t="s">
        <v>1216</v>
      </c>
      <c r="F5" s="31" t="s">
        <v>1231</v>
      </c>
      <c r="G5" s="32" t="s">
        <v>1210</v>
      </c>
    </row>
    <row r="6" spans="2:7">
      <c r="B6" s="3" t="s">
        <v>1211</v>
      </c>
      <c r="C6" s="44">
        <v>0.6</v>
      </c>
      <c r="D6" s="33">
        <f>100%-C6</f>
        <v>0.4</v>
      </c>
      <c r="E6" s="48">
        <v>0.4</v>
      </c>
      <c r="F6" s="49">
        <v>0.2</v>
      </c>
      <c r="G6" s="50">
        <v>0.83409738409738388</v>
      </c>
    </row>
    <row r="7" spans="2:7">
      <c r="B7" s="3" t="s">
        <v>1212</v>
      </c>
      <c r="C7" s="49">
        <v>0</v>
      </c>
      <c r="D7" s="33">
        <f t="shared" ref="D7:D9" si="0">100%-C7</f>
        <v>1</v>
      </c>
      <c r="E7" s="48">
        <v>0.4</v>
      </c>
      <c r="F7" s="49">
        <v>0.2</v>
      </c>
      <c r="G7" s="55">
        <v>0.6</v>
      </c>
    </row>
    <row r="8" spans="2:7">
      <c r="B8" s="3" t="s">
        <v>1213</v>
      </c>
      <c r="C8" s="49">
        <v>0</v>
      </c>
      <c r="D8" s="45">
        <f t="shared" si="0"/>
        <v>1</v>
      </c>
      <c r="E8" s="51">
        <v>0.4</v>
      </c>
      <c r="F8" s="52">
        <v>0.2</v>
      </c>
      <c r="G8" s="55">
        <v>0.6</v>
      </c>
    </row>
    <row r="9" spans="2:7">
      <c r="B9" s="3" t="s">
        <v>1214</v>
      </c>
      <c r="C9" s="44">
        <v>0.3</v>
      </c>
      <c r="D9" s="33">
        <f t="shared" si="0"/>
        <v>0.7</v>
      </c>
      <c r="E9" s="48">
        <v>0.4</v>
      </c>
      <c r="F9" s="49">
        <v>0.2</v>
      </c>
      <c r="G9" s="55">
        <v>0.6</v>
      </c>
    </row>
    <row r="10" spans="2:7" ht="15.75" thickBot="1">
      <c r="B10" s="3" t="s">
        <v>1405</v>
      </c>
      <c r="C10" s="44">
        <v>0</v>
      </c>
      <c r="D10" s="46">
        <f t="shared" ref="D10" si="1">100%-C10</f>
        <v>1</v>
      </c>
      <c r="E10" s="53">
        <v>0.4</v>
      </c>
      <c r="F10" s="54">
        <v>0.2</v>
      </c>
      <c r="G10" s="55">
        <v>0.6</v>
      </c>
    </row>
    <row r="14" spans="2:7">
      <c r="E1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7"/>
  <sheetViews>
    <sheetView workbookViewId="0"/>
  </sheetViews>
  <sheetFormatPr baseColWidth="10" defaultColWidth="8" defaultRowHeight="15"/>
  <cols>
    <col min="1" max="1" width="13.5703125" style="9" bestFit="1" customWidth="1"/>
    <col min="2" max="2" width="38.28515625" bestFit="1" customWidth="1"/>
    <col min="3" max="3" width="10.5703125" style="2" bestFit="1" customWidth="1"/>
    <col min="4" max="4" width="22.42578125" bestFit="1" customWidth="1"/>
    <col min="5" max="5" width="13.28515625" bestFit="1" customWidth="1"/>
    <col min="6" max="6" width="17.28515625" bestFit="1" customWidth="1"/>
  </cols>
  <sheetData>
    <row r="1" spans="1:8" s="6" customFormat="1" ht="12.75">
      <c r="A1" s="7" t="s">
        <v>412</v>
      </c>
      <c r="B1" s="5" t="s">
        <v>413</v>
      </c>
      <c r="C1" s="5" t="s">
        <v>414</v>
      </c>
      <c r="D1" s="5" t="s">
        <v>411</v>
      </c>
      <c r="E1" s="5" t="s">
        <v>409</v>
      </c>
      <c r="F1" s="5" t="s">
        <v>410</v>
      </c>
    </row>
    <row r="2" spans="1:8">
      <c r="A2" s="8">
        <v>9665</v>
      </c>
      <c r="B2" s="1" t="s">
        <v>0</v>
      </c>
      <c r="C2" s="1">
        <v>60</v>
      </c>
      <c r="D2" s="28">
        <v>118</v>
      </c>
      <c r="E2" s="4">
        <f>(D2*Valores!D$6)*Valores!C$2</f>
        <v>47200</v>
      </c>
      <c r="F2" s="4">
        <f>(E2*(Valores!E$6+Valores!F$6+Valores!G$6))+E2</f>
        <v>114889.39652939653</v>
      </c>
      <c r="H2" s="29"/>
    </row>
    <row r="3" spans="1:8">
      <c r="A3" s="8">
        <v>301103</v>
      </c>
      <c r="B3" s="1" t="s">
        <v>1</v>
      </c>
      <c r="C3" s="1">
        <v>60</v>
      </c>
      <c r="D3" s="28">
        <v>340</v>
      </c>
      <c r="E3" s="4">
        <f>(D3*Valores!D$6)*Valores!C$2</f>
        <v>136000</v>
      </c>
      <c r="F3" s="4">
        <f>(E3*(Valores!E$6+Valores!F$6+Valores!G$6))+E3</f>
        <v>331037.24423724425</v>
      </c>
    </row>
    <row r="4" spans="1:8">
      <c r="A4" s="8">
        <v>301200</v>
      </c>
      <c r="B4" s="1" t="s">
        <v>2</v>
      </c>
      <c r="C4" s="1">
        <v>60</v>
      </c>
      <c r="D4" s="28">
        <v>363</v>
      </c>
      <c r="E4" s="4">
        <f>(D4*Valores!D$6)*Valores!C$2</f>
        <v>145200.00000000003</v>
      </c>
      <c r="F4" s="4">
        <f>(E4*(Valores!E$6+Valores!F$6+Valores!G$6))+E4</f>
        <v>353430.94017094024</v>
      </c>
    </row>
    <row r="5" spans="1:8">
      <c r="A5" s="8">
        <v>301210</v>
      </c>
      <c r="B5" s="1" t="s">
        <v>3</v>
      </c>
      <c r="C5" s="1">
        <v>60</v>
      </c>
      <c r="D5" s="28">
        <v>363</v>
      </c>
      <c r="E5" s="4">
        <f>(D5*Valores!D$6)*Valores!C$2</f>
        <v>145200.00000000003</v>
      </c>
      <c r="F5" s="4">
        <f>(E5*(Valores!E$6+Valores!F$6+Valores!G$6))+E5</f>
        <v>353430.94017094024</v>
      </c>
    </row>
    <row r="6" spans="1:8">
      <c r="A6" s="8">
        <v>301300</v>
      </c>
      <c r="B6" s="1" t="s">
        <v>4</v>
      </c>
      <c r="C6" s="1">
        <v>12</v>
      </c>
      <c r="D6" s="28">
        <v>1030</v>
      </c>
      <c r="E6" s="4">
        <f>(D6*Valores!D$6)*Valores!C$2</f>
        <v>412000</v>
      </c>
      <c r="F6" s="4">
        <f>(E6*(Valores!E$6+Valores!F$6+Valores!G$6))+E6</f>
        <v>1002848.1222481222</v>
      </c>
    </row>
    <row r="7" spans="1:8">
      <c r="A7" s="8">
        <v>350000</v>
      </c>
      <c r="B7" s="1" t="s">
        <v>5</v>
      </c>
      <c r="C7" s="1">
        <v>12</v>
      </c>
      <c r="D7" s="28">
        <v>34420</v>
      </c>
      <c r="E7" s="4">
        <f>(D7*Valores!D$6)*Valores!C$2</f>
        <v>13768000</v>
      </c>
      <c r="F7" s="4">
        <f>(E7*(Valores!E$6+Valores!F$6+Valores!G$6))+E7</f>
        <v>33512652.784252785</v>
      </c>
    </row>
    <row r="8" spans="1:8">
      <c r="A8" s="8">
        <v>350002</v>
      </c>
      <c r="B8" s="1" t="s">
        <v>6</v>
      </c>
      <c r="C8" s="1">
        <v>18</v>
      </c>
      <c r="D8" s="28">
        <v>643</v>
      </c>
      <c r="E8" s="4">
        <f>(D8*Valores!D$6)*Valores!C$2</f>
        <v>257200</v>
      </c>
      <c r="F8" s="4">
        <f>(E8*(Valores!E$6+Valores!F$6+Valores!G$6))+E8</f>
        <v>626049.84718984715</v>
      </c>
    </row>
    <row r="9" spans="1:8">
      <c r="A9" s="8">
        <v>350003</v>
      </c>
      <c r="B9" s="1" t="s">
        <v>7</v>
      </c>
      <c r="C9" s="1">
        <v>18</v>
      </c>
      <c r="D9" s="28">
        <v>540</v>
      </c>
      <c r="E9" s="4">
        <f>(D9*Valores!D$6)*Valores!C$2</f>
        <v>216000</v>
      </c>
      <c r="F9" s="4">
        <f>(E9*(Valores!E$6+Valores!F$6+Valores!G$6))+E9</f>
        <v>525765.03496503504</v>
      </c>
    </row>
    <row r="10" spans="1:8">
      <c r="A10" s="8">
        <v>350004</v>
      </c>
      <c r="B10" s="1" t="s">
        <v>8</v>
      </c>
      <c r="C10" s="1">
        <v>18</v>
      </c>
      <c r="D10" s="28">
        <v>298</v>
      </c>
      <c r="E10" s="4">
        <f>(D10*Valores!D$6)*Valores!C$2</f>
        <v>119200</v>
      </c>
      <c r="F10" s="4">
        <f>(E10*(Valores!E$6+Valores!F$6+Valores!G$6))+E10</f>
        <v>290144.40818440821</v>
      </c>
    </row>
    <row r="11" spans="1:8">
      <c r="A11" s="8">
        <v>350005</v>
      </c>
      <c r="B11" s="1" t="s">
        <v>9</v>
      </c>
      <c r="C11" s="1">
        <v>18</v>
      </c>
      <c r="D11" s="28">
        <v>65</v>
      </c>
      <c r="E11" s="4">
        <f>(D11*Valores!D$6)*Valores!C$2</f>
        <v>26000</v>
      </c>
      <c r="F11" s="4">
        <f>(E11*(Valores!E$6+Valores!F$6+Valores!G$6))+E11</f>
        <v>63286.531986531983</v>
      </c>
    </row>
    <row r="12" spans="1:8">
      <c r="A12" s="8">
        <v>350006</v>
      </c>
      <c r="B12" s="1" t="s">
        <v>10</v>
      </c>
      <c r="C12" s="1">
        <v>12</v>
      </c>
      <c r="D12" s="28">
        <v>83</v>
      </c>
      <c r="E12" s="4">
        <f>(D12*Valores!D$6)*Valores!C$2</f>
        <v>33200</v>
      </c>
      <c r="F12" s="4">
        <f>(E12*(Valores!E$6+Valores!F$6+Valores!G$6))+E12</f>
        <v>80812.033152033153</v>
      </c>
    </row>
    <row r="13" spans="1:8">
      <c r="A13" s="8">
        <v>350007</v>
      </c>
      <c r="B13" s="1" t="s">
        <v>11</v>
      </c>
      <c r="C13" s="1">
        <v>12</v>
      </c>
      <c r="D13" s="28">
        <v>40</v>
      </c>
      <c r="E13" s="4">
        <f>(D13*Valores!D$6)*Valores!C$2</f>
        <v>16000</v>
      </c>
      <c r="F13" s="4">
        <f>(E13*(Valores!E$6+Valores!F$6+Valores!G$6))+E13</f>
        <v>38945.558145558141</v>
      </c>
    </row>
    <row r="14" spans="1:8">
      <c r="A14" s="8">
        <v>350008</v>
      </c>
      <c r="B14" s="1" t="s">
        <v>12</v>
      </c>
      <c r="C14" s="1">
        <v>18</v>
      </c>
      <c r="D14" s="28">
        <v>63</v>
      </c>
      <c r="E14" s="4">
        <f>(D14*Valores!D$6)*Valores!C$2</f>
        <v>25200.000000000004</v>
      </c>
      <c r="F14" s="4">
        <f>(E14*(Valores!E$6+Valores!F$6+Valores!G$6))+E14</f>
        <v>61339.254079254082</v>
      </c>
    </row>
    <row r="15" spans="1:8">
      <c r="A15" s="8">
        <v>350009</v>
      </c>
      <c r="B15" s="1" t="s">
        <v>13</v>
      </c>
      <c r="C15" s="1">
        <v>18</v>
      </c>
      <c r="D15" s="28">
        <v>110</v>
      </c>
      <c r="E15" s="4">
        <f>(D15*Valores!D$6)*Valores!C$2</f>
        <v>44000</v>
      </c>
      <c r="F15" s="4">
        <f>(E15*(Valores!E$6+Valores!F$6+Valores!G$6))+E15</f>
        <v>107100.2849002849</v>
      </c>
    </row>
    <row r="16" spans="1:8">
      <c r="A16" s="8">
        <v>350011</v>
      </c>
      <c r="B16" s="1" t="s">
        <v>14</v>
      </c>
      <c r="C16" s="1">
        <v>18</v>
      </c>
      <c r="D16" s="28">
        <v>28</v>
      </c>
      <c r="E16" s="4">
        <f>(D16*Valores!D$6)*Valores!C$2</f>
        <v>11200.000000000002</v>
      </c>
      <c r="F16" s="4">
        <f>(E16*(Valores!E$6+Valores!F$6+Valores!G$6))+E16</f>
        <v>27261.890701890705</v>
      </c>
    </row>
    <row r="17" spans="1:6">
      <c r="A17" s="8">
        <v>350012</v>
      </c>
      <c r="B17" s="1" t="s">
        <v>15</v>
      </c>
      <c r="C17" s="1">
        <v>18</v>
      </c>
      <c r="D17" s="28">
        <v>28</v>
      </c>
      <c r="E17" s="4">
        <f>(D17*Valores!D$6)*Valores!C$2</f>
        <v>11200.000000000002</v>
      </c>
      <c r="F17" s="4">
        <f>(E17*(Valores!E$6+Valores!F$6+Valores!G$6))+E17</f>
        <v>27261.890701890705</v>
      </c>
    </row>
    <row r="18" spans="1:6">
      <c r="A18" s="8">
        <v>350013</v>
      </c>
      <c r="B18" s="1" t="s">
        <v>16</v>
      </c>
      <c r="C18" s="1">
        <v>18</v>
      </c>
      <c r="D18" s="28">
        <v>38</v>
      </c>
      <c r="E18" s="4">
        <f>(D18*Valores!D$6)*Valores!C$2</f>
        <v>15200.000000000002</v>
      </c>
      <c r="F18" s="4">
        <f>(E18*(Valores!E$6+Valores!F$6+Valores!G$6))+E18</f>
        <v>36998.28023828024</v>
      </c>
    </row>
    <row r="19" spans="1:6">
      <c r="A19" s="8">
        <v>350014</v>
      </c>
      <c r="B19" s="1" t="s">
        <v>17</v>
      </c>
      <c r="C19" s="1">
        <v>18</v>
      </c>
      <c r="D19" s="28">
        <v>43</v>
      </c>
      <c r="E19" s="4">
        <f>(D19*Valores!D$6)*Valores!C$2</f>
        <v>17200</v>
      </c>
      <c r="F19" s="4">
        <f>(E19*(Valores!E$6+Valores!F$6+Valores!G$6))+E19</f>
        <v>41866.475006475011</v>
      </c>
    </row>
    <row r="20" spans="1:6">
      <c r="A20" s="8">
        <v>350015</v>
      </c>
      <c r="B20" s="1" t="s">
        <v>18</v>
      </c>
      <c r="C20" s="1">
        <v>18</v>
      </c>
      <c r="D20" s="28">
        <v>43</v>
      </c>
      <c r="E20" s="4">
        <f>(D20*Valores!D$6)*Valores!C$2</f>
        <v>17200</v>
      </c>
      <c r="F20" s="4">
        <f>(E20*(Valores!E$6+Valores!F$6+Valores!G$6))+E20</f>
        <v>41866.475006475011</v>
      </c>
    </row>
    <row r="21" spans="1:6">
      <c r="A21" s="8">
        <v>350016</v>
      </c>
      <c r="B21" s="1" t="s">
        <v>19</v>
      </c>
      <c r="C21" s="1">
        <v>18</v>
      </c>
      <c r="D21" s="28">
        <v>75</v>
      </c>
      <c r="E21" s="4">
        <f>(D21*Valores!D$6)*Valores!C$2</f>
        <v>30000</v>
      </c>
      <c r="F21" s="4">
        <f>(E21*(Valores!E$6+Valores!F$6+Valores!G$6))+E21</f>
        <v>73022.921522921519</v>
      </c>
    </row>
    <row r="22" spans="1:6">
      <c r="A22" s="8">
        <v>350017</v>
      </c>
      <c r="B22" s="1" t="s">
        <v>20</v>
      </c>
      <c r="C22" s="1">
        <v>18</v>
      </c>
      <c r="D22" s="28">
        <v>53</v>
      </c>
      <c r="E22" s="4">
        <f>(D22*Valores!D$6)*Valores!C$2</f>
        <v>21200.000000000004</v>
      </c>
      <c r="F22" s="4">
        <f>(E22*(Valores!E$6+Valores!F$6+Valores!G$6))+E22</f>
        <v>51602.864542864554</v>
      </c>
    </row>
    <row r="23" spans="1:6">
      <c r="A23" s="8">
        <v>350018</v>
      </c>
      <c r="B23" s="1" t="s">
        <v>21</v>
      </c>
      <c r="C23" s="1">
        <v>18</v>
      </c>
      <c r="D23" s="28">
        <v>338</v>
      </c>
      <c r="E23" s="4">
        <f>(D23*Valores!D$6)*Valores!C$2</f>
        <v>135200.00000000003</v>
      </c>
      <c r="F23" s="4">
        <f>(E23*(Valores!E$6+Valores!F$6+Valores!G$6))+E23</f>
        <v>329089.96632996644</v>
      </c>
    </row>
    <row r="24" spans="1:6">
      <c r="A24" s="8">
        <v>350019</v>
      </c>
      <c r="B24" s="1" t="s">
        <v>22</v>
      </c>
      <c r="C24" s="1">
        <v>18</v>
      </c>
      <c r="D24" s="28">
        <v>70</v>
      </c>
      <c r="E24" s="4">
        <f>(D24*Valores!D$6)*Valores!C$2</f>
        <v>28000</v>
      </c>
      <c r="F24" s="4">
        <f>(E24*(Valores!E$6+Valores!F$6+Valores!G$6))+E24</f>
        <v>68154.726754726755</v>
      </c>
    </row>
    <row r="25" spans="1:6">
      <c r="A25" s="8">
        <v>350022</v>
      </c>
      <c r="B25" s="1" t="s">
        <v>23</v>
      </c>
      <c r="C25" s="1">
        <v>18</v>
      </c>
      <c r="D25" s="28">
        <v>43</v>
      </c>
      <c r="E25" s="4">
        <f>(D25*Valores!D$6)*Valores!C$2</f>
        <v>17200</v>
      </c>
      <c r="F25" s="4">
        <f>(E25*(Valores!E$6+Valores!F$6+Valores!G$6))+E25</f>
        <v>41866.475006475011</v>
      </c>
    </row>
    <row r="26" spans="1:6">
      <c r="A26" s="8">
        <v>350023</v>
      </c>
      <c r="B26" s="1" t="s">
        <v>24</v>
      </c>
      <c r="C26" s="1">
        <v>18</v>
      </c>
      <c r="D26" s="28">
        <v>65</v>
      </c>
      <c r="E26" s="4">
        <f>(D26*Valores!D$6)*Valores!C$2</f>
        <v>26000</v>
      </c>
      <c r="F26" s="4">
        <f>(E26*(Valores!E$6+Valores!F$6+Valores!G$6))+E26</f>
        <v>63286.531986531983</v>
      </c>
    </row>
    <row r="27" spans="1:6">
      <c r="A27" s="8">
        <v>350024</v>
      </c>
      <c r="B27" s="1" t="s">
        <v>25</v>
      </c>
      <c r="C27" s="1">
        <v>18</v>
      </c>
      <c r="D27" s="28">
        <v>83</v>
      </c>
      <c r="E27" s="4">
        <f>(D27*Valores!D$6)*Valores!C$2</f>
        <v>33200</v>
      </c>
      <c r="F27" s="4">
        <f>(E27*(Valores!E$6+Valores!F$6+Valores!G$6))+E27</f>
        <v>80812.033152033153</v>
      </c>
    </row>
    <row r="28" spans="1:6">
      <c r="A28" s="8">
        <v>350025</v>
      </c>
      <c r="B28" s="1" t="s">
        <v>26</v>
      </c>
      <c r="C28" s="1">
        <v>18</v>
      </c>
      <c r="D28" s="28">
        <v>78</v>
      </c>
      <c r="E28" s="4">
        <f>(D28*Valores!D$6)*Valores!C$2</f>
        <v>31200.000000000004</v>
      </c>
      <c r="F28" s="4">
        <f>(E28*(Valores!E$6+Valores!F$6+Valores!G$6))+E28</f>
        <v>75943.838383838389</v>
      </c>
    </row>
    <row r="29" spans="1:6">
      <c r="A29" s="8">
        <v>350026</v>
      </c>
      <c r="B29" s="1" t="s">
        <v>27</v>
      </c>
      <c r="C29" s="1">
        <v>18</v>
      </c>
      <c r="D29" s="28">
        <v>53</v>
      </c>
      <c r="E29" s="4">
        <f>(D29*Valores!D$6)*Valores!C$2</f>
        <v>21200.000000000004</v>
      </c>
      <c r="F29" s="4">
        <f>(E29*(Valores!E$6+Valores!F$6+Valores!G$6))+E29</f>
        <v>51602.864542864554</v>
      </c>
    </row>
    <row r="30" spans="1:6">
      <c r="A30" s="8">
        <v>350030</v>
      </c>
      <c r="B30" s="1" t="s">
        <v>28</v>
      </c>
      <c r="C30" s="1">
        <v>12</v>
      </c>
      <c r="D30" s="28">
        <v>2118</v>
      </c>
      <c r="E30" s="4">
        <f>(D30*Valores!D$6)*Valores!C$2</f>
        <v>847200</v>
      </c>
      <c r="F30" s="4">
        <f>(E30*(Valores!E$6+Valores!F$6+Valores!G$6))+E30</f>
        <v>2062167.3038073038</v>
      </c>
    </row>
    <row r="31" spans="1:6">
      <c r="A31" s="8">
        <v>350031</v>
      </c>
      <c r="B31" s="1" t="s">
        <v>29</v>
      </c>
      <c r="C31" s="1">
        <v>12</v>
      </c>
      <c r="D31" s="28">
        <v>1880</v>
      </c>
      <c r="E31" s="4">
        <f>(D31*Valores!D$6)*Valores!C$2</f>
        <v>752000</v>
      </c>
      <c r="F31" s="4">
        <f>(E31*(Valores!E$6+Valores!F$6+Valores!G$6))+E31</f>
        <v>1830441.2328412328</v>
      </c>
    </row>
    <row r="32" spans="1:6">
      <c r="A32" s="8">
        <v>350100</v>
      </c>
      <c r="B32" s="1" t="s">
        <v>30</v>
      </c>
      <c r="C32" s="1">
        <v>24</v>
      </c>
      <c r="D32" s="28">
        <v>80</v>
      </c>
      <c r="E32" s="4">
        <f>(D32*Valores!D$6)*Valores!C$2</f>
        <v>32000</v>
      </c>
      <c r="F32" s="4">
        <f>(E32*(Valores!E$6+Valores!F$6+Valores!G$6))+E32</f>
        <v>77891.116291116283</v>
      </c>
    </row>
    <row r="33" spans="1:6">
      <c r="A33" s="8">
        <v>350200</v>
      </c>
      <c r="B33" s="1" t="s">
        <v>31</v>
      </c>
      <c r="C33" s="1">
        <v>24</v>
      </c>
      <c r="D33" s="28">
        <v>313</v>
      </c>
      <c r="E33" s="4">
        <f>(D33*Valores!D$6)*Valores!C$2</f>
        <v>125200</v>
      </c>
      <c r="F33" s="4">
        <f>(E33*(Valores!E$6+Valores!F$6+Valores!G$6))+E33</f>
        <v>304748.99248899252</v>
      </c>
    </row>
    <row r="34" spans="1:6">
      <c r="A34" s="8">
        <v>350201</v>
      </c>
      <c r="B34" s="1" t="s">
        <v>32</v>
      </c>
      <c r="C34" s="1">
        <v>24</v>
      </c>
      <c r="D34" s="28">
        <v>313</v>
      </c>
      <c r="E34" s="4">
        <f>(D34*Valores!D$6)*Valores!C$2</f>
        <v>125200</v>
      </c>
      <c r="F34" s="4">
        <f>(E34*(Valores!E$6+Valores!F$6+Valores!G$6))+E34</f>
        <v>304748.99248899252</v>
      </c>
    </row>
    <row r="35" spans="1:6">
      <c r="A35" s="8">
        <v>350202</v>
      </c>
      <c r="B35" s="1" t="s">
        <v>33</v>
      </c>
      <c r="C35" s="1">
        <v>24</v>
      </c>
      <c r="D35" s="28">
        <v>313</v>
      </c>
      <c r="E35" s="4">
        <f>(D35*Valores!D$6)*Valores!C$2</f>
        <v>125200</v>
      </c>
      <c r="F35" s="4">
        <f>(E35*(Valores!E$6+Valores!F$6+Valores!G$6))+E35</f>
        <v>304748.99248899252</v>
      </c>
    </row>
    <row r="36" spans="1:6">
      <c r="A36" s="8">
        <v>350205</v>
      </c>
      <c r="B36" s="1" t="s">
        <v>34</v>
      </c>
      <c r="C36" s="1">
        <v>24</v>
      </c>
      <c r="D36" s="28">
        <v>313</v>
      </c>
      <c r="E36" s="4">
        <f>(D36*Valores!D$6)*Valores!C$2</f>
        <v>125200</v>
      </c>
      <c r="F36" s="4">
        <f>(E36*(Valores!E$6+Valores!F$6+Valores!G$6))+E36</f>
        <v>304748.99248899252</v>
      </c>
    </row>
    <row r="37" spans="1:6">
      <c r="A37" s="8">
        <v>350206</v>
      </c>
      <c r="B37" s="1" t="s">
        <v>35</v>
      </c>
      <c r="C37" s="1">
        <v>24</v>
      </c>
      <c r="D37" s="28">
        <v>313</v>
      </c>
      <c r="E37" s="4">
        <f>(D37*Valores!D$6)*Valores!C$2</f>
        <v>125200</v>
      </c>
      <c r="F37" s="4">
        <f>(E37*(Valores!E$6+Valores!F$6+Valores!G$6))+E37</f>
        <v>304748.99248899252</v>
      </c>
    </row>
    <row r="38" spans="1:6">
      <c r="A38" s="8">
        <v>350207</v>
      </c>
      <c r="B38" s="1" t="s">
        <v>36</v>
      </c>
      <c r="C38" s="1">
        <v>24</v>
      </c>
      <c r="D38" s="28">
        <v>337.5</v>
      </c>
      <c r="E38" s="4">
        <f>(D38*Valores!D$6)*Valores!C$2</f>
        <v>135000</v>
      </c>
      <c r="F38" s="4">
        <f>(E38*(Valores!E$6+Valores!F$6+Valores!G$6))+E38</f>
        <v>328603.14685314684</v>
      </c>
    </row>
    <row r="39" spans="1:6">
      <c r="A39" s="8">
        <v>350220</v>
      </c>
      <c r="B39" s="1" t="s">
        <v>37</v>
      </c>
      <c r="C39" s="1">
        <v>24</v>
      </c>
      <c r="D39" s="28">
        <v>313</v>
      </c>
      <c r="E39" s="4">
        <f>(D39*Valores!D$6)*Valores!C$2</f>
        <v>125200</v>
      </c>
      <c r="F39" s="4">
        <f>(E39*(Valores!E$6+Valores!F$6+Valores!G$6))+E39</f>
        <v>304748.99248899252</v>
      </c>
    </row>
    <row r="40" spans="1:6">
      <c r="A40" s="8">
        <v>350221</v>
      </c>
      <c r="B40" s="1" t="s">
        <v>38</v>
      </c>
      <c r="C40" s="1">
        <v>24</v>
      </c>
      <c r="D40" s="28">
        <v>313</v>
      </c>
      <c r="E40" s="4">
        <f>(D40*Valores!D$6)*Valores!C$2</f>
        <v>125200</v>
      </c>
      <c r="F40" s="4">
        <f>(E40*(Valores!E$6+Valores!F$6+Valores!G$6))+E40</f>
        <v>304748.99248899252</v>
      </c>
    </row>
    <row r="41" spans="1:6">
      <c r="A41" s="8">
        <v>350222</v>
      </c>
      <c r="B41" s="1" t="s">
        <v>39</v>
      </c>
      <c r="C41" s="1">
        <v>24</v>
      </c>
      <c r="D41" s="28">
        <v>313</v>
      </c>
      <c r="E41" s="4">
        <f>(D41*Valores!D$6)*Valores!C$2</f>
        <v>125200</v>
      </c>
      <c r="F41" s="4">
        <f>(E41*(Valores!E$6+Valores!F$6+Valores!G$6))+E41</f>
        <v>304748.99248899252</v>
      </c>
    </row>
    <row r="42" spans="1:6">
      <c r="A42" s="8">
        <v>350225</v>
      </c>
      <c r="B42" s="1" t="s">
        <v>40</v>
      </c>
      <c r="C42" s="1">
        <v>24</v>
      </c>
      <c r="D42" s="28">
        <v>313</v>
      </c>
      <c r="E42" s="4">
        <f>(D42*Valores!D$6)*Valores!C$2</f>
        <v>125200</v>
      </c>
      <c r="F42" s="4">
        <f>(E42*(Valores!E$6+Valores!F$6+Valores!G$6))+E42</f>
        <v>304748.99248899252</v>
      </c>
    </row>
    <row r="43" spans="1:6">
      <c r="A43" s="8">
        <v>350226</v>
      </c>
      <c r="B43" s="1" t="s">
        <v>41</v>
      </c>
      <c r="C43" s="1">
        <v>24</v>
      </c>
      <c r="D43" s="28">
        <v>313</v>
      </c>
      <c r="E43" s="4">
        <f>(D43*Valores!D$6)*Valores!C$2</f>
        <v>125200</v>
      </c>
      <c r="F43" s="4">
        <f>(E43*(Valores!E$6+Valores!F$6+Valores!G$6))+E43</f>
        <v>304748.99248899252</v>
      </c>
    </row>
    <row r="44" spans="1:6">
      <c r="A44" s="8">
        <v>350227</v>
      </c>
      <c r="B44" s="1" t="s">
        <v>42</v>
      </c>
      <c r="C44" s="1">
        <v>24</v>
      </c>
      <c r="D44" s="28">
        <v>313</v>
      </c>
      <c r="E44" s="4">
        <f>(D44*Valores!D$6)*Valores!C$2</f>
        <v>125200</v>
      </c>
      <c r="F44" s="4">
        <f>(E44*(Valores!E$6+Valores!F$6+Valores!G$6))+E44</f>
        <v>304748.99248899252</v>
      </c>
    </row>
    <row r="45" spans="1:6">
      <c r="A45" s="8">
        <v>350240</v>
      </c>
      <c r="B45" s="1" t="s">
        <v>43</v>
      </c>
      <c r="C45" s="1">
        <v>24</v>
      </c>
      <c r="D45" s="28">
        <v>213</v>
      </c>
      <c r="E45" s="4">
        <f>(D45*Valores!D$6)*Valores!C$2</f>
        <v>85200</v>
      </c>
      <c r="F45" s="4">
        <f>(E45*(Valores!E$6+Valores!F$6+Valores!G$6))+E45</f>
        <v>207385.09712509712</v>
      </c>
    </row>
    <row r="46" spans="1:6">
      <c r="A46" s="8">
        <v>350241</v>
      </c>
      <c r="B46" s="1" t="s">
        <v>44</v>
      </c>
      <c r="C46" s="1">
        <v>24</v>
      </c>
      <c r="D46" s="28">
        <v>195</v>
      </c>
      <c r="E46" s="4">
        <f>(D46*Valores!D$6)*Valores!C$2</f>
        <v>78000</v>
      </c>
      <c r="F46" s="4">
        <f>(E46*(Valores!E$6+Valores!F$6+Valores!G$6))+E46</f>
        <v>189859.59595959596</v>
      </c>
    </row>
    <row r="47" spans="1:6">
      <c r="A47" s="8">
        <v>350242</v>
      </c>
      <c r="B47" s="1" t="s">
        <v>45</v>
      </c>
      <c r="C47" s="1">
        <v>24</v>
      </c>
      <c r="D47" s="28">
        <v>213</v>
      </c>
      <c r="E47" s="4">
        <f>(D47*Valores!D$6)*Valores!C$2</f>
        <v>85200</v>
      </c>
      <c r="F47" s="4">
        <f>(E47*(Valores!E$6+Valores!F$6+Valores!G$6))+E47</f>
        <v>207385.09712509712</v>
      </c>
    </row>
    <row r="48" spans="1:6">
      <c r="A48" s="8">
        <v>350300</v>
      </c>
      <c r="B48" s="1" t="s">
        <v>46</v>
      </c>
      <c r="C48" s="1">
        <v>60</v>
      </c>
      <c r="D48" s="28">
        <v>205</v>
      </c>
      <c r="E48" s="4">
        <f>(D48*Valores!D$6)*Valores!C$2</f>
        <v>82000</v>
      </c>
      <c r="F48" s="4">
        <f>(E48*(Valores!E$6+Valores!F$6+Valores!G$6))+E48</f>
        <v>199595.98549598549</v>
      </c>
    </row>
    <row r="49" spans="1:6">
      <c r="A49" s="8">
        <v>350301</v>
      </c>
      <c r="B49" s="1" t="s">
        <v>47</v>
      </c>
      <c r="C49" s="1">
        <v>60</v>
      </c>
      <c r="D49" s="28">
        <v>220</v>
      </c>
      <c r="E49" s="4">
        <f>(D49*Valores!D$6)*Valores!C$2</f>
        <v>88000</v>
      </c>
      <c r="F49" s="4">
        <f>(E49*(Valores!E$6+Valores!F$6+Valores!G$6))+E49</f>
        <v>214200.56980056979</v>
      </c>
    </row>
    <row r="50" spans="1:6">
      <c r="A50" s="8">
        <v>350302</v>
      </c>
      <c r="B50" s="1" t="s">
        <v>48</v>
      </c>
      <c r="C50" s="1">
        <v>60</v>
      </c>
      <c r="D50" s="28">
        <v>185</v>
      </c>
      <c r="E50" s="4">
        <f>(D50*Valores!D$6)*Valores!C$2</f>
        <v>74000</v>
      </c>
      <c r="F50" s="4">
        <f>(E50*(Valores!E$6+Valores!F$6+Valores!G$6))+E50</f>
        <v>180123.20642320643</v>
      </c>
    </row>
    <row r="51" spans="1:6">
      <c r="A51" s="8">
        <v>350400</v>
      </c>
      <c r="B51" s="1" t="s">
        <v>49</v>
      </c>
      <c r="C51" s="1">
        <v>60</v>
      </c>
      <c r="D51" s="28">
        <v>53</v>
      </c>
      <c r="E51" s="4">
        <f>(D51*Valores!D$6)*Valores!C$2</f>
        <v>21200.000000000004</v>
      </c>
      <c r="F51" s="4">
        <f>(E51*(Valores!E$6+Valores!F$6+Valores!G$6))+E51</f>
        <v>51602.864542864554</v>
      </c>
    </row>
    <row r="52" spans="1:6">
      <c r="A52" s="8">
        <v>351001</v>
      </c>
      <c r="B52" s="1" t="s">
        <v>50</v>
      </c>
      <c r="C52" s="1">
        <v>60</v>
      </c>
      <c r="D52" s="28">
        <v>1745</v>
      </c>
      <c r="E52" s="4">
        <f>(D52*Valores!D$6)*Valores!C$2</f>
        <v>698000</v>
      </c>
      <c r="F52" s="4">
        <f>(E52*(Valores!E$6+Valores!F$6+Valores!G$6))+E52</f>
        <v>1698999.9740999741</v>
      </c>
    </row>
    <row r="53" spans="1:6">
      <c r="A53" s="8">
        <v>351002</v>
      </c>
      <c r="B53" s="1" t="s">
        <v>51</v>
      </c>
      <c r="C53" s="1">
        <v>60</v>
      </c>
      <c r="D53" s="28">
        <v>11573</v>
      </c>
      <c r="E53" s="4">
        <f>(D53*Valores!D$6)*Valores!C$2</f>
        <v>4629200</v>
      </c>
      <c r="F53" s="4">
        <f>(E53*(Valores!E$6+Valores!F$6+Valores!G$6))+E53</f>
        <v>11267923.61046361</v>
      </c>
    </row>
    <row r="54" spans="1:6">
      <c r="A54" s="8">
        <v>351003</v>
      </c>
      <c r="B54" s="1" t="s">
        <v>52</v>
      </c>
      <c r="C54" s="1">
        <v>60</v>
      </c>
      <c r="D54" s="28">
        <v>1293</v>
      </c>
      <c r="E54" s="4">
        <f>(D54*Valores!D$6)*Valores!C$2</f>
        <v>517200.00000000006</v>
      </c>
      <c r="F54" s="4">
        <f>(E54*(Valores!E$6+Valores!F$6+Valores!G$6))+E54</f>
        <v>1258915.1670551673</v>
      </c>
    </row>
    <row r="55" spans="1:6">
      <c r="A55" s="8">
        <v>351004</v>
      </c>
      <c r="B55" s="1" t="s">
        <v>53</v>
      </c>
      <c r="C55" s="1">
        <v>60</v>
      </c>
      <c r="D55" s="28">
        <v>1145</v>
      </c>
      <c r="E55" s="4">
        <f>(D55*Valores!D$6)*Valores!C$2</f>
        <v>458000</v>
      </c>
      <c r="F55" s="4">
        <f>(E55*(Valores!E$6+Valores!F$6+Valores!G$6))+E55</f>
        <v>1114816.6019166019</v>
      </c>
    </row>
    <row r="56" spans="1:6">
      <c r="A56" s="8">
        <v>351006</v>
      </c>
      <c r="B56" s="1" t="s">
        <v>54</v>
      </c>
      <c r="C56" s="1">
        <v>60</v>
      </c>
      <c r="D56" s="28">
        <v>510</v>
      </c>
      <c r="E56" s="4">
        <f>(D56*Valores!D$6)*Valores!C$2</f>
        <v>204000</v>
      </c>
      <c r="F56" s="4">
        <f>(E56*(Valores!E$6+Valores!F$6+Valores!G$6))+E56</f>
        <v>496555.86635586637</v>
      </c>
    </row>
    <row r="57" spans="1:6">
      <c r="A57" s="8">
        <v>351010</v>
      </c>
      <c r="B57" s="1" t="s">
        <v>55</v>
      </c>
      <c r="C57" s="1">
        <v>60</v>
      </c>
      <c r="D57" s="28">
        <v>12108</v>
      </c>
      <c r="E57" s="4">
        <f>(D57*Valores!D$6)*Valores!C$2</f>
        <v>4843200</v>
      </c>
      <c r="F57" s="4">
        <f>(E57*(Valores!E$6+Valores!F$6+Valores!G$6))+E57</f>
        <v>11788820.45066045</v>
      </c>
    </row>
    <row r="58" spans="1:6">
      <c r="A58" s="8">
        <v>351101</v>
      </c>
      <c r="B58" s="1" t="s">
        <v>56</v>
      </c>
      <c r="C58" s="1">
        <v>60</v>
      </c>
      <c r="D58" s="28">
        <v>110</v>
      </c>
      <c r="E58" s="4">
        <f>(D58*Valores!D$6)*Valores!C$2</f>
        <v>44000</v>
      </c>
      <c r="F58" s="4">
        <f>(E58*(Valores!E$6+Valores!F$6+Valores!G$6))+E58</f>
        <v>107100.2849002849</v>
      </c>
    </row>
    <row r="59" spans="1:6">
      <c r="A59" s="8">
        <v>351102</v>
      </c>
      <c r="B59" s="1" t="s">
        <v>57</v>
      </c>
      <c r="C59" s="1">
        <v>60</v>
      </c>
      <c r="D59" s="28">
        <v>1145</v>
      </c>
      <c r="E59" s="4">
        <f>(D59*Valores!D$6)*Valores!C$2</f>
        <v>458000</v>
      </c>
      <c r="F59" s="4">
        <f>(E59*(Valores!E$6+Valores!F$6+Valores!G$6))+E59</f>
        <v>1114816.6019166019</v>
      </c>
    </row>
    <row r="60" spans="1:6">
      <c r="A60" s="8">
        <v>351201</v>
      </c>
      <c r="B60" s="1" t="s">
        <v>58</v>
      </c>
      <c r="C60" s="1">
        <v>60</v>
      </c>
      <c r="D60" s="28">
        <v>93</v>
      </c>
      <c r="E60" s="4">
        <f>(D60*Valores!D$6)*Valores!C$2</f>
        <v>37200</v>
      </c>
      <c r="F60" s="4">
        <f>(E60*(Valores!E$6+Valores!F$6+Valores!G$6))+E60</f>
        <v>90548.422688422696</v>
      </c>
    </row>
    <row r="61" spans="1:6">
      <c r="A61" s="8">
        <v>351203</v>
      </c>
      <c r="B61" s="1" t="s">
        <v>59</v>
      </c>
      <c r="C61" s="1">
        <v>60</v>
      </c>
      <c r="D61" s="28">
        <v>158</v>
      </c>
      <c r="E61" s="4">
        <f>(D61*Valores!D$6)*Valores!C$2</f>
        <v>63200</v>
      </c>
      <c r="F61" s="4">
        <f>(E61*(Valores!E$6+Valores!F$6+Valores!G$6))+E61</f>
        <v>153834.95467495467</v>
      </c>
    </row>
    <row r="62" spans="1:6">
      <c r="A62" s="8">
        <v>351205</v>
      </c>
      <c r="B62" s="1" t="s">
        <v>60</v>
      </c>
      <c r="C62" s="1">
        <v>60</v>
      </c>
      <c r="D62" s="28">
        <v>2083</v>
      </c>
      <c r="E62" s="4">
        <f>(D62*Valores!D$6)*Valores!C$2</f>
        <v>833200</v>
      </c>
      <c r="F62" s="4">
        <f>(E62*(Valores!E$6+Valores!F$6+Valores!G$6))+E62</f>
        <v>2028089.9404299404</v>
      </c>
    </row>
    <row r="63" spans="1:6">
      <c r="A63" s="8">
        <v>351310</v>
      </c>
      <c r="B63" s="1" t="s">
        <v>61</v>
      </c>
      <c r="C63" s="1">
        <v>60</v>
      </c>
      <c r="D63" s="28">
        <v>1613</v>
      </c>
      <c r="E63" s="4">
        <f>(D63*Valores!D$6)*Valores!C$2</f>
        <v>645200</v>
      </c>
      <c r="F63" s="4">
        <f>(E63*(Valores!E$6+Valores!F$6+Valores!G$6))+E63</f>
        <v>1570479.6322196322</v>
      </c>
    </row>
    <row r="64" spans="1:6">
      <c r="A64" s="8">
        <v>352000</v>
      </c>
      <c r="B64" s="1" t="s">
        <v>62</v>
      </c>
      <c r="C64" s="1">
        <v>60</v>
      </c>
      <c r="D64" s="28">
        <v>670</v>
      </c>
      <c r="E64" s="4">
        <f>(D64*Valores!D$6)*Valores!C$2</f>
        <v>268000</v>
      </c>
      <c r="F64" s="4">
        <f>(E64*(Valores!E$6+Valores!F$6+Valores!G$6))+E64</f>
        <v>652338.09893809888</v>
      </c>
    </row>
    <row r="65" spans="1:6">
      <c r="A65" s="8">
        <v>352004</v>
      </c>
      <c r="B65" s="1" t="s">
        <v>63</v>
      </c>
      <c r="C65" s="1">
        <v>60</v>
      </c>
      <c r="D65" s="28">
        <v>168</v>
      </c>
      <c r="E65" s="4">
        <f>(D65*Valores!D$6)*Valores!C$2</f>
        <v>67200</v>
      </c>
      <c r="F65" s="4">
        <f>(E65*(Valores!E$6+Valores!F$6+Valores!G$6))+E65</f>
        <v>163571.3442113442</v>
      </c>
    </row>
    <row r="66" spans="1:6">
      <c r="A66" s="8">
        <v>352010</v>
      </c>
      <c r="B66" s="1" t="s">
        <v>64</v>
      </c>
      <c r="C66" s="1">
        <v>60</v>
      </c>
      <c r="D66" s="28">
        <v>605</v>
      </c>
      <c r="E66" s="4">
        <f>(D66*Valores!D$6)*Valores!C$2</f>
        <v>242000</v>
      </c>
      <c r="F66" s="4">
        <f>(E66*(Valores!E$6+Valores!F$6+Valores!G$6))+E66</f>
        <v>589051.56695156696</v>
      </c>
    </row>
    <row r="67" spans="1:6">
      <c r="A67" s="8">
        <v>352021</v>
      </c>
      <c r="B67" s="1" t="s">
        <v>65</v>
      </c>
      <c r="C67" s="1">
        <v>60</v>
      </c>
      <c r="D67" s="28">
        <v>613</v>
      </c>
      <c r="E67" s="4">
        <f>(D67*Valores!D$6)*Valores!C$2</f>
        <v>245200.00000000003</v>
      </c>
      <c r="F67" s="4">
        <f>(E67*(Valores!E$6+Valores!F$6+Valores!G$6))+E67</f>
        <v>596840.67858067865</v>
      </c>
    </row>
    <row r="68" spans="1:6">
      <c r="A68" s="8">
        <v>353000</v>
      </c>
      <c r="B68" s="1" t="s">
        <v>66</v>
      </c>
      <c r="C68" s="1">
        <v>60</v>
      </c>
      <c r="D68" s="28">
        <v>617.5</v>
      </c>
      <c r="E68" s="4">
        <f>(D68*Valores!D$6)*Valores!C$2</f>
        <v>247000</v>
      </c>
      <c r="F68" s="4">
        <f>(E68*(Valores!E$6+Valores!F$6+Valores!G$6))+E68</f>
        <v>601222.05387205386</v>
      </c>
    </row>
    <row r="69" spans="1:6">
      <c r="A69" s="8">
        <v>353001</v>
      </c>
      <c r="B69" s="1" t="s">
        <v>67</v>
      </c>
      <c r="C69" s="1">
        <v>60</v>
      </c>
      <c r="D69" s="28">
        <v>613</v>
      </c>
      <c r="E69" s="4">
        <f>(D69*Valores!D$6)*Valores!C$2</f>
        <v>245200.00000000003</v>
      </c>
      <c r="F69" s="4">
        <f>(E69*(Valores!E$6+Valores!F$6+Valores!G$6))+E69</f>
        <v>596840.67858067865</v>
      </c>
    </row>
    <row r="70" spans="1:6">
      <c r="A70" s="8">
        <v>353010</v>
      </c>
      <c r="B70" s="1" t="s">
        <v>68</v>
      </c>
      <c r="C70" s="1">
        <v>60</v>
      </c>
      <c r="D70" s="28">
        <v>655</v>
      </c>
      <c r="E70" s="4">
        <f>(D70*Valores!D$6)*Valores!C$2</f>
        <v>262000</v>
      </c>
      <c r="F70" s="4">
        <f>(E70*(Valores!E$6+Valores!F$6+Valores!G$6))+E70</f>
        <v>637733.51463351469</v>
      </c>
    </row>
    <row r="71" spans="1:6">
      <c r="A71" s="8">
        <v>353100</v>
      </c>
      <c r="B71" s="1" t="s">
        <v>69</v>
      </c>
      <c r="C71" s="1">
        <v>60</v>
      </c>
      <c r="D71" s="28">
        <v>533</v>
      </c>
      <c r="E71" s="4">
        <f>(D71*Valores!D$6)*Valores!C$2</f>
        <v>213200.00000000003</v>
      </c>
      <c r="F71" s="4">
        <f>(E71*(Valores!E$6+Valores!F$6+Valores!G$6))+E71</f>
        <v>518949.56228956231</v>
      </c>
    </row>
    <row r="72" spans="1:6">
      <c r="A72" s="8">
        <v>353101</v>
      </c>
      <c r="B72" s="1" t="s">
        <v>70</v>
      </c>
      <c r="C72" s="1">
        <v>60</v>
      </c>
      <c r="D72" s="28">
        <v>515</v>
      </c>
      <c r="E72" s="4">
        <f>(D72*Valores!D$6)*Valores!C$2</f>
        <v>206000</v>
      </c>
      <c r="F72" s="4">
        <f>(E72*(Valores!E$6+Valores!F$6+Valores!G$6))+E72</f>
        <v>501424.06112406112</v>
      </c>
    </row>
    <row r="73" spans="1:6">
      <c r="A73" s="8">
        <v>353200</v>
      </c>
      <c r="B73" s="1" t="s">
        <v>71</v>
      </c>
      <c r="C73" s="1">
        <v>60</v>
      </c>
      <c r="D73" s="28">
        <v>405</v>
      </c>
      <c r="E73" s="4">
        <f>(D73*Valores!D$6)*Valores!C$2</f>
        <v>162000</v>
      </c>
      <c r="F73" s="4">
        <f>(E73*(Valores!E$6+Valores!F$6+Valores!G$6))+E73</f>
        <v>394323.77622377622</v>
      </c>
    </row>
    <row r="74" spans="1:6">
      <c r="A74" s="8">
        <v>353201</v>
      </c>
      <c r="B74" s="1" t="s">
        <v>72</v>
      </c>
      <c r="C74" s="1">
        <v>60</v>
      </c>
      <c r="D74" s="28">
        <v>315</v>
      </c>
      <c r="E74" s="4">
        <f>(D74*Valores!D$6)*Valores!C$2</f>
        <v>126000</v>
      </c>
      <c r="F74" s="4">
        <f>(E74*(Valores!E$6+Valores!F$6+Valores!G$6))+E74</f>
        <v>306696.27039627038</v>
      </c>
    </row>
    <row r="75" spans="1:6">
      <c r="A75" s="8">
        <v>354000</v>
      </c>
      <c r="B75" s="1" t="s">
        <v>73</v>
      </c>
      <c r="C75" s="1">
        <v>60</v>
      </c>
      <c r="D75" s="28">
        <v>363</v>
      </c>
      <c r="E75" s="4">
        <f>(D75*Valores!D$6)*Valores!C$2</f>
        <v>145200.00000000003</v>
      </c>
      <c r="F75" s="4">
        <f>(E75*(Valores!E$6+Valores!F$6+Valores!G$6))+E75</f>
        <v>353430.94017094024</v>
      </c>
    </row>
    <row r="76" spans="1:6">
      <c r="A76" s="8">
        <v>354001</v>
      </c>
      <c r="B76" s="1" t="s">
        <v>74</v>
      </c>
      <c r="C76" s="1">
        <v>60</v>
      </c>
      <c r="D76" s="28">
        <v>153</v>
      </c>
      <c r="E76" s="4">
        <f>(D76*Valores!D$6)*Valores!C$2</f>
        <v>61200</v>
      </c>
      <c r="F76" s="4">
        <f>(E76*(Valores!E$6+Valores!F$6+Valores!G$6))+E76</f>
        <v>148966.75990675989</v>
      </c>
    </row>
    <row r="77" spans="1:6">
      <c r="A77" s="8">
        <v>354002</v>
      </c>
      <c r="B77" s="1" t="s">
        <v>75</v>
      </c>
      <c r="C77" s="1">
        <v>60</v>
      </c>
      <c r="D77" s="28">
        <v>230</v>
      </c>
      <c r="E77" s="4">
        <f>(D77*Valores!D$6)*Valores!C$2</f>
        <v>92000</v>
      </c>
      <c r="F77" s="4">
        <f>(E77*(Valores!E$6+Valores!F$6+Valores!G$6))+E77</f>
        <v>223936.95933695935</v>
      </c>
    </row>
    <row r="78" spans="1:6">
      <c r="A78" s="8">
        <v>354010</v>
      </c>
      <c r="B78" s="1" t="s">
        <v>76</v>
      </c>
      <c r="C78" s="1">
        <v>60</v>
      </c>
      <c r="D78" s="28">
        <v>173</v>
      </c>
      <c r="E78" s="4">
        <f>(D78*Valores!D$6)*Valores!C$2</f>
        <v>69200</v>
      </c>
      <c r="F78" s="4">
        <f>(E78*(Valores!E$6+Valores!F$6+Valores!G$6))+E78</f>
        <v>168439.53897953898</v>
      </c>
    </row>
    <row r="79" spans="1:6">
      <c r="A79" s="8">
        <v>354011</v>
      </c>
      <c r="B79" s="1" t="s">
        <v>77</v>
      </c>
      <c r="C79" s="1">
        <v>60</v>
      </c>
      <c r="D79" s="28">
        <v>173</v>
      </c>
      <c r="E79" s="4">
        <f>(D79*Valores!D$6)*Valores!C$2</f>
        <v>69200</v>
      </c>
      <c r="F79" s="4">
        <f>(E79*(Valores!E$6+Valores!F$6+Valores!G$6))+E79</f>
        <v>168439.53897953898</v>
      </c>
    </row>
    <row r="80" spans="1:6">
      <c r="A80" s="8">
        <v>354012</v>
      </c>
      <c r="B80" s="1" t="s">
        <v>78</v>
      </c>
      <c r="C80" s="1">
        <v>60</v>
      </c>
      <c r="D80" s="28">
        <v>173</v>
      </c>
      <c r="E80" s="4">
        <f>(D80*Valores!D$6)*Valores!C$2</f>
        <v>69200</v>
      </c>
      <c r="F80" s="4">
        <f>(E80*(Valores!E$6+Valores!F$6+Valores!G$6))+E80</f>
        <v>168439.53897953898</v>
      </c>
    </row>
    <row r="81" spans="1:6">
      <c r="A81" s="8">
        <v>354015</v>
      </c>
      <c r="B81" s="1" t="s">
        <v>79</v>
      </c>
      <c r="C81" s="1">
        <v>60</v>
      </c>
      <c r="D81" s="28">
        <v>178</v>
      </c>
      <c r="E81" s="4">
        <f>(D81*Valores!D$6)*Valores!C$2</f>
        <v>71200</v>
      </c>
      <c r="F81" s="4">
        <f>(E81*(Valores!E$6+Valores!F$6+Valores!G$6))+E81</f>
        <v>173307.73374773376</v>
      </c>
    </row>
    <row r="82" spans="1:6">
      <c r="A82" s="8">
        <v>354016</v>
      </c>
      <c r="B82" s="1" t="s">
        <v>80</v>
      </c>
      <c r="C82" s="1">
        <v>60</v>
      </c>
      <c r="D82" s="28">
        <v>228</v>
      </c>
      <c r="E82" s="4">
        <f>(D82*Valores!D$6)*Valores!C$2</f>
        <v>91200</v>
      </c>
      <c r="F82" s="4">
        <f>(E82*(Valores!E$6+Valores!F$6+Valores!G$6))+E82</f>
        <v>221989.68142968143</v>
      </c>
    </row>
    <row r="83" spans="1:6">
      <c r="A83" s="8">
        <v>354017</v>
      </c>
      <c r="B83" s="1" t="s">
        <v>81</v>
      </c>
      <c r="C83" s="1">
        <v>60</v>
      </c>
      <c r="D83" s="28">
        <v>228</v>
      </c>
      <c r="E83" s="4">
        <f>(D83*Valores!D$6)*Valores!C$2</f>
        <v>91200</v>
      </c>
      <c r="F83" s="4">
        <f>(E83*(Valores!E$6+Valores!F$6+Valores!G$6))+E83</f>
        <v>221989.68142968143</v>
      </c>
    </row>
    <row r="84" spans="1:6">
      <c r="A84" s="8">
        <v>354018</v>
      </c>
      <c r="B84" s="1" t="s">
        <v>82</v>
      </c>
      <c r="C84" s="1">
        <v>60</v>
      </c>
      <c r="D84" s="28">
        <v>205</v>
      </c>
      <c r="E84" s="4">
        <f>(D84*Valores!D$6)*Valores!C$2</f>
        <v>82000</v>
      </c>
      <c r="F84" s="4">
        <f>(E84*(Valores!E$6+Valores!F$6+Valores!G$6))+E84</f>
        <v>199595.98549598549</v>
      </c>
    </row>
    <row r="85" spans="1:6">
      <c r="A85" s="8">
        <v>354100</v>
      </c>
      <c r="B85" s="1" t="s">
        <v>83</v>
      </c>
      <c r="C85" s="1">
        <v>60</v>
      </c>
      <c r="D85" s="28">
        <v>170</v>
      </c>
      <c r="E85" s="4">
        <f>(D85*Valores!D$6)*Valores!C$2</f>
        <v>68000</v>
      </c>
      <c r="F85" s="4">
        <f>(E85*(Valores!E$6+Valores!F$6+Valores!G$6))+E85</f>
        <v>165518.62211862212</v>
      </c>
    </row>
    <row r="86" spans="1:6">
      <c r="A86" s="8">
        <v>354101</v>
      </c>
      <c r="B86" s="1" t="s">
        <v>84</v>
      </c>
      <c r="C86" s="1">
        <v>60</v>
      </c>
      <c r="D86" s="28">
        <v>235</v>
      </c>
      <c r="E86" s="4">
        <f>(D86*Valores!D$6)*Valores!C$2</f>
        <v>94000</v>
      </c>
      <c r="F86" s="4">
        <f>(E86*(Valores!E$6+Valores!F$6+Valores!G$6))+E86</f>
        <v>228805.1541051541</v>
      </c>
    </row>
    <row r="87" spans="1:6">
      <c r="A87" s="8">
        <v>354102</v>
      </c>
      <c r="B87" s="1" t="s">
        <v>85</v>
      </c>
      <c r="C87" s="1">
        <v>60</v>
      </c>
      <c r="D87" s="28">
        <v>185</v>
      </c>
      <c r="E87" s="4">
        <f>(D87*Valores!D$6)*Valores!C$2</f>
        <v>74000</v>
      </c>
      <c r="F87" s="4">
        <f>(E87*(Valores!E$6+Valores!F$6+Valores!G$6))+E87</f>
        <v>180123.20642320643</v>
      </c>
    </row>
    <row r="88" spans="1:6">
      <c r="A88" s="8">
        <v>354103</v>
      </c>
      <c r="B88" s="1" t="s">
        <v>86</v>
      </c>
      <c r="C88" s="1">
        <v>60</v>
      </c>
      <c r="D88" s="28">
        <v>188</v>
      </c>
      <c r="E88" s="4">
        <f>(D88*Valores!D$6)*Valores!C$2</f>
        <v>75200</v>
      </c>
      <c r="F88" s="4">
        <f>(E88*(Valores!E$6+Valores!F$6+Valores!G$6))+E88</f>
        <v>183044.12328412328</v>
      </c>
    </row>
    <row r="89" spans="1:6">
      <c r="A89" s="8">
        <v>355000</v>
      </c>
      <c r="B89" s="1" t="s">
        <v>87</v>
      </c>
      <c r="C89" s="1">
        <v>12</v>
      </c>
      <c r="D89" s="28">
        <v>0</v>
      </c>
      <c r="E89" s="4">
        <f>(D89*Valores!D$6)*Valores!C$2</f>
        <v>0</v>
      </c>
      <c r="F89" s="4">
        <f>(E89*(Valores!E$6+Valores!F$6+Valores!G$6))+E89</f>
        <v>0</v>
      </c>
    </row>
    <row r="90" spans="1:6">
      <c r="A90" s="8">
        <v>355002</v>
      </c>
      <c r="B90" s="1" t="s">
        <v>88</v>
      </c>
      <c r="C90" s="1">
        <v>12</v>
      </c>
      <c r="D90" s="28">
        <v>2318</v>
      </c>
      <c r="E90" s="4">
        <f>(D90*Valores!D$6)*Valores!C$2</f>
        <v>927200</v>
      </c>
      <c r="F90" s="4">
        <f>(E90*(Valores!E$6+Valores!F$6+Valores!G$6))+E90</f>
        <v>2256895.0945350947</v>
      </c>
    </row>
    <row r="91" spans="1:6">
      <c r="A91" s="8">
        <v>355005</v>
      </c>
      <c r="B91" s="1" t="s">
        <v>89</v>
      </c>
      <c r="C91" s="1">
        <v>12</v>
      </c>
      <c r="D91" s="28">
        <v>4125</v>
      </c>
      <c r="E91" s="4">
        <f>(D91*Valores!D$6)*Valores!C$2</f>
        <v>1650000</v>
      </c>
      <c r="F91" s="4">
        <f>(E91*(Valores!E$6+Valores!F$6+Valores!G$6))+E91</f>
        <v>4016260.6837606835</v>
      </c>
    </row>
    <row r="92" spans="1:6">
      <c r="A92" s="8">
        <v>356000</v>
      </c>
      <c r="B92" s="1" t="s">
        <v>90</v>
      </c>
      <c r="C92" s="1">
        <v>12</v>
      </c>
      <c r="D92" s="28">
        <v>8813</v>
      </c>
      <c r="E92" s="4">
        <f>(D92*Valores!D$6)*Valores!C$2</f>
        <v>3525200.0000000005</v>
      </c>
      <c r="F92" s="4">
        <f>(E92*(Valores!E$6+Valores!F$6+Valores!G$6))+E92</f>
        <v>8580680.0984201003</v>
      </c>
    </row>
    <row r="93" spans="1:6">
      <c r="A93" s="8">
        <v>366102</v>
      </c>
      <c r="B93" s="1" t="s">
        <v>91</v>
      </c>
      <c r="C93" s="1">
        <v>12</v>
      </c>
      <c r="D93" s="28">
        <v>2318</v>
      </c>
      <c r="E93" s="4">
        <f>(D93*Valores!D$6)*Valores!C$2</f>
        <v>927200</v>
      </c>
      <c r="F93" s="4">
        <f>(E93*(Valores!E$6+Valores!F$6+Valores!G$6))+E93</f>
        <v>2256895.0945350947</v>
      </c>
    </row>
    <row r="94" spans="1:6">
      <c r="A94" s="8">
        <v>366104</v>
      </c>
      <c r="B94" s="1" t="s">
        <v>92</v>
      </c>
      <c r="C94" s="1">
        <v>12</v>
      </c>
      <c r="D94" s="28">
        <v>2318</v>
      </c>
      <c r="E94" s="4">
        <f>(D94*Valores!D$6)*Valores!C$2</f>
        <v>927200</v>
      </c>
      <c r="F94" s="4">
        <f>(E94*(Valores!E$6+Valores!F$6+Valores!G$6))+E94</f>
        <v>2256895.0945350947</v>
      </c>
    </row>
    <row r="95" spans="1:6">
      <c r="A95" s="8">
        <v>366200</v>
      </c>
      <c r="B95" s="1" t="s">
        <v>93</v>
      </c>
      <c r="C95" s="1">
        <v>12</v>
      </c>
      <c r="D95" s="28">
        <v>2318</v>
      </c>
      <c r="E95" s="4">
        <f>(D95*Valores!D$6)*Valores!C$2</f>
        <v>927200</v>
      </c>
      <c r="F95" s="4">
        <f>(E95*(Valores!E$6+Valores!F$6+Valores!G$6))+E95</f>
        <v>2256895.0945350947</v>
      </c>
    </row>
    <row r="96" spans="1:6">
      <c r="A96" s="8">
        <v>366201</v>
      </c>
      <c r="B96" s="1" t="s">
        <v>94</v>
      </c>
      <c r="C96" s="1">
        <v>12</v>
      </c>
      <c r="D96" s="28">
        <v>30000</v>
      </c>
      <c r="E96" s="4">
        <f>(D96*Valores!D$6)*Valores!C$2</f>
        <v>12000000</v>
      </c>
      <c r="F96" s="4">
        <f>(E96*(Valores!E$6+Valores!F$6+Valores!G$6))+E96</f>
        <v>29209168.609168608</v>
      </c>
    </row>
    <row r="97" spans="1:6">
      <c r="A97" s="8">
        <v>366202</v>
      </c>
      <c r="B97" s="1" t="s">
        <v>95</v>
      </c>
      <c r="C97" s="1">
        <v>12</v>
      </c>
      <c r="D97" s="28">
        <v>15000</v>
      </c>
      <c r="E97" s="4">
        <f>(D97*Valores!D$6)*Valores!C$2</f>
        <v>6000000</v>
      </c>
      <c r="F97" s="4">
        <f>(E97*(Valores!E$6+Valores!F$6+Valores!G$6))+E97</f>
        <v>14604584.304584304</v>
      </c>
    </row>
    <row r="98" spans="1:6">
      <c r="A98" s="8">
        <v>366401</v>
      </c>
      <c r="B98" s="1" t="s">
        <v>96</v>
      </c>
      <c r="C98" s="1">
        <v>12</v>
      </c>
      <c r="D98" s="28">
        <v>2318</v>
      </c>
      <c r="E98" s="4">
        <f>(D98*Valores!D$6)*Valores!C$2</f>
        <v>927200</v>
      </c>
      <c r="F98" s="4">
        <f>(E98*(Valores!E$6+Valores!F$6+Valores!G$6))+E98</f>
        <v>2256895.0945350947</v>
      </c>
    </row>
    <row r="99" spans="1:6">
      <c r="A99" s="8">
        <v>366402</v>
      </c>
      <c r="B99" s="1" t="s">
        <v>97</v>
      </c>
      <c r="C99" s="1">
        <v>12</v>
      </c>
      <c r="D99" s="28">
        <v>2318</v>
      </c>
      <c r="E99" s="4">
        <f>(D99*Valores!D$6)*Valores!C$2</f>
        <v>927200</v>
      </c>
      <c r="F99" s="4">
        <f>(E99*(Valores!E$6+Valores!F$6+Valores!G$6))+E99</f>
        <v>2256895.0945350947</v>
      </c>
    </row>
    <row r="100" spans="1:6">
      <c r="A100" s="8">
        <v>366403</v>
      </c>
      <c r="B100" s="1" t="s">
        <v>98</v>
      </c>
      <c r="C100" s="1">
        <v>12</v>
      </c>
      <c r="D100" s="28">
        <v>2318</v>
      </c>
      <c r="E100" s="4">
        <f>(D100*Valores!D$6)*Valores!C$2</f>
        <v>927200</v>
      </c>
      <c r="F100" s="4">
        <f>(E100*(Valores!E$6+Valores!F$6+Valores!G$6))+E100</f>
        <v>2256895.0945350947</v>
      </c>
    </row>
    <row r="101" spans="1:6">
      <c r="A101" s="8">
        <v>366404</v>
      </c>
      <c r="B101" s="1" t="s">
        <v>99</v>
      </c>
      <c r="C101" s="1">
        <v>12</v>
      </c>
      <c r="D101" s="28">
        <v>2318</v>
      </c>
      <c r="E101" s="4">
        <f>(D101*Valores!D$6)*Valores!C$2</f>
        <v>927200</v>
      </c>
      <c r="F101" s="4">
        <f>(E101*(Valores!E$6+Valores!F$6+Valores!G$6))+E101</f>
        <v>2256895.0945350947</v>
      </c>
    </row>
    <row r="102" spans="1:6">
      <c r="A102" s="8">
        <v>366406</v>
      </c>
      <c r="B102" s="1" t="s">
        <v>100</v>
      </c>
      <c r="C102" s="1">
        <v>12</v>
      </c>
      <c r="D102" s="28">
        <v>2318</v>
      </c>
      <c r="E102" s="4">
        <f>(D102*Valores!D$6)*Valores!C$2</f>
        <v>927200</v>
      </c>
      <c r="F102" s="4">
        <f>(E102*(Valores!E$6+Valores!F$6+Valores!G$6))+E102</f>
        <v>2256895.0945350947</v>
      </c>
    </row>
    <row r="103" spans="1:6">
      <c r="A103" s="8">
        <v>366407</v>
      </c>
      <c r="B103" s="1" t="s">
        <v>101</v>
      </c>
      <c r="C103" s="1">
        <v>12</v>
      </c>
      <c r="D103" s="28">
        <v>1188</v>
      </c>
      <c r="E103" s="4">
        <f>(D103*Valores!D$6)*Valores!C$2</f>
        <v>475200.00000000006</v>
      </c>
      <c r="F103" s="4">
        <f>(E103*(Valores!E$6+Valores!F$6+Valores!G$6))+E103</f>
        <v>1156683.076923077</v>
      </c>
    </row>
    <row r="104" spans="1:6">
      <c r="A104" s="8">
        <v>366409</v>
      </c>
      <c r="B104" s="1" t="s">
        <v>102</v>
      </c>
      <c r="C104" s="1">
        <v>12</v>
      </c>
      <c r="D104" s="28">
        <v>1188</v>
      </c>
      <c r="E104" s="4">
        <f>(D104*Valores!D$6)*Valores!C$2</f>
        <v>475200.00000000006</v>
      </c>
      <c r="F104" s="4">
        <f>(E104*(Valores!E$6+Valores!F$6+Valores!G$6))+E104</f>
        <v>1156683.076923077</v>
      </c>
    </row>
    <row r="105" spans="1:6">
      <c r="A105" s="8" t="s">
        <v>103</v>
      </c>
      <c r="B105" s="1" t="s">
        <v>104</v>
      </c>
      <c r="C105" s="1">
        <v>60</v>
      </c>
      <c r="D105" s="28">
        <v>53</v>
      </c>
      <c r="E105" s="4">
        <f>(D105*Valores!D$6)*Valores!C$2</f>
        <v>21200.000000000004</v>
      </c>
      <c r="F105" s="4">
        <f>(E105*(Valores!E$6+Valores!F$6+Valores!G$6))+E105</f>
        <v>51602.864542864554</v>
      </c>
    </row>
    <row r="106" spans="1:6">
      <c r="A106" s="8" t="s">
        <v>105</v>
      </c>
      <c r="B106" s="1" t="s">
        <v>106</v>
      </c>
      <c r="C106" s="1">
        <v>60</v>
      </c>
      <c r="D106" s="28">
        <v>555</v>
      </c>
      <c r="E106" s="4">
        <f>(D106*Valores!D$6)*Valores!C$2</f>
        <v>222000</v>
      </c>
      <c r="F106" s="4">
        <f>(E106*(Valores!E$6+Valores!F$6+Valores!G$6))+E106</f>
        <v>540369.61926961923</v>
      </c>
    </row>
    <row r="107" spans="1:6">
      <c r="A107" s="8" t="s">
        <v>107</v>
      </c>
      <c r="B107" s="1" t="s">
        <v>108</v>
      </c>
      <c r="C107" s="1">
        <v>60</v>
      </c>
      <c r="D107" s="28">
        <v>640</v>
      </c>
      <c r="E107" s="4">
        <f>(D107*Valores!D$6)*Valores!C$2</f>
        <v>256000</v>
      </c>
      <c r="F107" s="4">
        <f>(E107*(Valores!E$6+Valores!F$6+Valores!G$6))+E107</f>
        <v>623128.93032893026</v>
      </c>
    </row>
    <row r="108" spans="1:6">
      <c r="A108" s="8" t="s">
        <v>109</v>
      </c>
      <c r="B108" s="1" t="s">
        <v>110</v>
      </c>
      <c r="C108" s="1">
        <v>60</v>
      </c>
      <c r="D108" s="28">
        <v>188</v>
      </c>
      <c r="E108" s="4">
        <f>(D108*Valores!D$6)*Valores!C$2</f>
        <v>75200</v>
      </c>
      <c r="F108" s="4">
        <f>(E108*(Valores!E$6+Valores!F$6+Valores!G$6))+E108</f>
        <v>183044.12328412328</v>
      </c>
    </row>
    <row r="109" spans="1:6">
      <c r="A109" s="8" t="s">
        <v>111</v>
      </c>
      <c r="B109" s="1" t="s">
        <v>112</v>
      </c>
      <c r="C109" s="1">
        <v>60</v>
      </c>
      <c r="D109" s="28">
        <v>188</v>
      </c>
      <c r="E109" s="4">
        <f>(D109*Valores!D$6)*Valores!C$2</f>
        <v>75200</v>
      </c>
      <c r="F109" s="4">
        <f>(E109*(Valores!E$6+Valores!F$6+Valores!G$6))+E109</f>
        <v>183044.12328412328</v>
      </c>
    </row>
    <row r="110" spans="1:6">
      <c r="A110" s="8" t="s">
        <v>113</v>
      </c>
      <c r="B110" s="1" t="s">
        <v>114</v>
      </c>
      <c r="C110" s="1">
        <v>60</v>
      </c>
      <c r="D110" s="28">
        <v>260</v>
      </c>
      <c r="E110" s="4">
        <f>(D110*Valores!D$6)*Valores!C$2</f>
        <v>104000</v>
      </c>
      <c r="F110" s="4">
        <f>(E110*(Valores!E$6+Valores!F$6+Valores!G$6))+E110</f>
        <v>253146.12794612793</v>
      </c>
    </row>
    <row r="111" spans="1:6">
      <c r="A111" s="8" t="s">
        <v>115</v>
      </c>
      <c r="B111" s="1" t="s">
        <v>116</v>
      </c>
      <c r="C111" s="1">
        <v>60</v>
      </c>
      <c r="D111" s="28">
        <v>215</v>
      </c>
      <c r="E111" s="4">
        <f>(D111*Valores!D$6)*Valores!C$2</f>
        <v>86000</v>
      </c>
      <c r="F111" s="4">
        <f>(E111*(Valores!E$6+Valores!F$6+Valores!G$6))+E111</f>
        <v>209332.37503237504</v>
      </c>
    </row>
    <row r="112" spans="1:6">
      <c r="A112" s="8" t="s">
        <v>117</v>
      </c>
      <c r="B112" s="1" t="s">
        <v>118</v>
      </c>
      <c r="C112" s="1">
        <v>12</v>
      </c>
      <c r="D112" s="28">
        <v>1188</v>
      </c>
      <c r="E112" s="4">
        <f>(D112*Valores!D$6)*Valores!C$2</f>
        <v>475200.00000000006</v>
      </c>
      <c r="F112" s="4">
        <f>(E112*(Valores!E$6+Valores!F$6+Valores!G$6))+E112</f>
        <v>1156683.076923077</v>
      </c>
    </row>
    <row r="113" spans="1:6">
      <c r="A113" s="8" t="s">
        <v>119</v>
      </c>
      <c r="B113" s="1" t="s">
        <v>120</v>
      </c>
      <c r="C113" s="1">
        <v>12</v>
      </c>
      <c r="D113" s="28">
        <v>1188</v>
      </c>
      <c r="E113" s="4">
        <f>(D113*Valores!D$6)*Valores!C$2</f>
        <v>475200.00000000006</v>
      </c>
      <c r="F113" s="4">
        <f>(E113*(Valores!E$6+Valores!F$6+Valores!G$6))+E113</f>
        <v>1156683.076923077</v>
      </c>
    </row>
    <row r="114" spans="1:6">
      <c r="A114" s="8" t="s">
        <v>121</v>
      </c>
      <c r="B114" s="1" t="s">
        <v>122</v>
      </c>
      <c r="C114" s="1">
        <v>12</v>
      </c>
      <c r="D114" s="28">
        <v>1188</v>
      </c>
      <c r="E114" s="4">
        <f>(D114*Valores!D$6)*Valores!C$2</f>
        <v>475200.00000000006</v>
      </c>
      <c r="F114" s="4">
        <f>(E114*(Valores!E$6+Valores!F$6+Valores!G$6))+E114</f>
        <v>1156683.076923077</v>
      </c>
    </row>
    <row r="115" spans="1:6">
      <c r="A115" s="8" t="s">
        <v>123</v>
      </c>
      <c r="B115" s="1" t="s">
        <v>122</v>
      </c>
      <c r="C115" s="1">
        <v>12</v>
      </c>
      <c r="D115" s="28">
        <v>1188</v>
      </c>
      <c r="E115" s="4">
        <f>(D115*Valores!D$6)*Valores!C$2</f>
        <v>475200.00000000006</v>
      </c>
      <c r="F115" s="4">
        <f>(E115*(Valores!E$6+Valores!F$6+Valores!G$6))+E115</f>
        <v>1156683.076923077</v>
      </c>
    </row>
    <row r="116" spans="1:6">
      <c r="A116" s="8" t="s">
        <v>124</v>
      </c>
      <c r="B116" s="1" t="s">
        <v>125</v>
      </c>
      <c r="C116" s="1">
        <v>24</v>
      </c>
      <c r="D116" s="28">
        <v>45</v>
      </c>
      <c r="E116" s="4">
        <f>(D116*Valores!D$6)*Valores!C$2</f>
        <v>18000</v>
      </c>
      <c r="F116" s="4">
        <f>(E116*(Valores!E$6+Valores!F$6+Valores!G$6))+E116</f>
        <v>43813.752913752913</v>
      </c>
    </row>
    <row r="117" spans="1:6">
      <c r="A117" s="8" t="s">
        <v>126</v>
      </c>
      <c r="B117" s="1" t="s">
        <v>127</v>
      </c>
      <c r="C117" s="1">
        <v>24</v>
      </c>
      <c r="D117" s="28">
        <v>60</v>
      </c>
      <c r="E117" s="4">
        <f>(D117*Valores!D$6)*Valores!C$2</f>
        <v>24000</v>
      </c>
      <c r="F117" s="4">
        <f>(E117*(Valores!E$6+Valores!F$6+Valores!G$6))+E117</f>
        <v>58418.337218337219</v>
      </c>
    </row>
    <row r="118" spans="1:6">
      <c r="A118" s="8" t="s">
        <v>128</v>
      </c>
      <c r="B118" s="1" t="s">
        <v>129</v>
      </c>
      <c r="C118" s="1">
        <v>24</v>
      </c>
      <c r="D118" s="28">
        <v>80</v>
      </c>
      <c r="E118" s="4">
        <f>(D118*Valores!D$6)*Valores!C$2</f>
        <v>32000</v>
      </c>
      <c r="F118" s="4">
        <f>(E118*(Valores!E$6+Valores!F$6+Valores!G$6))+E118</f>
        <v>77891.116291116283</v>
      </c>
    </row>
    <row r="119" spans="1:6">
      <c r="A119" s="8" t="s">
        <v>130</v>
      </c>
      <c r="B119" s="1" t="s">
        <v>131</v>
      </c>
      <c r="C119" s="1">
        <v>24</v>
      </c>
      <c r="D119" s="28">
        <v>118</v>
      </c>
      <c r="E119" s="4">
        <f>(D119*Valores!D$6)*Valores!C$2</f>
        <v>47200</v>
      </c>
      <c r="F119" s="4">
        <f>(E119*(Valores!E$6+Valores!F$6+Valores!G$6))+E119</f>
        <v>114889.39652939653</v>
      </c>
    </row>
    <row r="120" spans="1:6">
      <c r="A120" s="8" t="s">
        <v>132</v>
      </c>
      <c r="B120" s="1" t="s">
        <v>133</v>
      </c>
      <c r="C120" s="1">
        <v>60</v>
      </c>
      <c r="D120" s="28">
        <v>455</v>
      </c>
      <c r="E120" s="4">
        <f>(D120*Valores!D$6)*Valores!C$2</f>
        <v>182000</v>
      </c>
      <c r="F120" s="4">
        <f>(E120*(Valores!E$6+Valores!F$6+Valores!G$6))+E120</f>
        <v>443005.72390572389</v>
      </c>
    </row>
    <row r="121" spans="1:6">
      <c r="A121" s="8" t="s">
        <v>134</v>
      </c>
      <c r="B121" s="1" t="s">
        <v>135</v>
      </c>
      <c r="C121" s="1">
        <v>60</v>
      </c>
      <c r="D121" s="28">
        <v>325</v>
      </c>
      <c r="E121" s="4">
        <f>(D121*Valores!D$6)*Valores!C$2</f>
        <v>130000</v>
      </c>
      <c r="F121" s="4">
        <f>(E121*(Valores!E$6+Valores!F$6+Valores!G$6))+E121</f>
        <v>316432.65993265994</v>
      </c>
    </row>
    <row r="122" spans="1:6">
      <c r="A122" s="8" t="s">
        <v>136</v>
      </c>
      <c r="B122" s="1" t="s">
        <v>137</v>
      </c>
      <c r="C122" s="1">
        <v>60</v>
      </c>
      <c r="D122" s="28">
        <v>408</v>
      </c>
      <c r="E122" s="4">
        <f>(D122*Valores!D$6)*Valores!C$2</f>
        <v>163200.00000000003</v>
      </c>
      <c r="F122" s="4">
        <f>(E122*(Valores!E$6+Valores!F$6+Valores!G$6))+E122</f>
        <v>397244.69308469316</v>
      </c>
    </row>
    <row r="123" spans="1:6">
      <c r="A123" s="8" t="s">
        <v>138</v>
      </c>
      <c r="B123" s="1" t="s">
        <v>137</v>
      </c>
      <c r="C123" s="1">
        <v>60</v>
      </c>
      <c r="D123" s="28">
        <v>429</v>
      </c>
      <c r="E123" s="4">
        <f>(D123*Valores!D$6)*Valores!C$2</f>
        <v>171600.00000000003</v>
      </c>
      <c r="F123" s="4">
        <f>(E123*(Valores!E$6+Valores!F$6+Valores!G$6))+E123</f>
        <v>417691.11111111118</v>
      </c>
    </row>
    <row r="124" spans="1:6">
      <c r="A124" s="8" t="s">
        <v>139</v>
      </c>
      <c r="B124" s="1" t="s">
        <v>140</v>
      </c>
      <c r="C124" s="1">
        <v>60</v>
      </c>
      <c r="D124" s="28">
        <v>128</v>
      </c>
      <c r="E124" s="4">
        <f>(D124*Valores!D$6)*Valores!C$2</f>
        <v>51200</v>
      </c>
      <c r="F124" s="4">
        <f>(E124*(Valores!E$6+Valores!F$6+Valores!G$6))+E124</f>
        <v>124625.78606578606</v>
      </c>
    </row>
    <row r="125" spans="1:6">
      <c r="A125" s="8" t="s">
        <v>141</v>
      </c>
      <c r="B125" s="1" t="s">
        <v>142</v>
      </c>
      <c r="C125" s="1">
        <v>60</v>
      </c>
      <c r="D125" s="28">
        <v>128</v>
      </c>
      <c r="E125" s="4">
        <f>(D125*Valores!D$6)*Valores!C$2</f>
        <v>51200</v>
      </c>
      <c r="F125" s="4">
        <f>(E125*(Valores!E$6+Valores!F$6+Valores!G$6))+E125</f>
        <v>124625.78606578606</v>
      </c>
    </row>
    <row r="126" spans="1:6">
      <c r="A126" s="8" t="s">
        <v>143</v>
      </c>
      <c r="B126" s="1" t="s">
        <v>144</v>
      </c>
      <c r="C126" s="1">
        <v>18</v>
      </c>
      <c r="D126" s="28">
        <v>276</v>
      </c>
      <c r="E126" s="4">
        <f>(D126*Valores!D$6)*Valores!C$2</f>
        <v>110400</v>
      </c>
      <c r="F126" s="4">
        <f>(E126*(Valores!E$6+Valores!F$6+Valores!G$6))+E126</f>
        <v>268724.35120435117</v>
      </c>
    </row>
    <row r="127" spans="1:6">
      <c r="A127" s="8" t="s">
        <v>145</v>
      </c>
      <c r="B127" s="1" t="s">
        <v>146</v>
      </c>
      <c r="C127" s="1">
        <v>60</v>
      </c>
      <c r="D127" s="28">
        <v>235</v>
      </c>
      <c r="E127" s="4">
        <f>(D127*Valores!D$6)*Valores!C$2</f>
        <v>94000</v>
      </c>
      <c r="F127" s="4">
        <f>(E127*(Valores!E$6+Valores!F$6+Valores!G$6))+E127</f>
        <v>228805.1541051541</v>
      </c>
    </row>
    <row r="128" spans="1:6">
      <c r="A128" s="8" t="s">
        <v>147</v>
      </c>
      <c r="B128" s="1" t="s">
        <v>148</v>
      </c>
      <c r="C128" s="1">
        <v>60</v>
      </c>
      <c r="D128" s="28">
        <v>270</v>
      </c>
      <c r="E128" s="4">
        <f>(D128*Valores!D$6)*Valores!C$2</f>
        <v>108000</v>
      </c>
      <c r="F128" s="4">
        <f>(E128*(Valores!E$6+Valores!F$6+Valores!G$6))+E128</f>
        <v>262882.51748251752</v>
      </c>
    </row>
    <row r="129" spans="1:6">
      <c r="A129" s="8" t="s">
        <v>149</v>
      </c>
      <c r="B129" s="1" t="s">
        <v>150</v>
      </c>
      <c r="C129" s="1">
        <v>18</v>
      </c>
      <c r="D129" s="28">
        <v>363</v>
      </c>
      <c r="E129" s="4">
        <f>(D129*Valores!D$6)*Valores!C$2</f>
        <v>145200.00000000003</v>
      </c>
      <c r="F129" s="4">
        <f>(E129*(Valores!E$6+Valores!F$6+Valores!G$6))+E129</f>
        <v>353430.94017094024</v>
      </c>
    </row>
    <row r="130" spans="1:6">
      <c r="A130" s="8" t="s">
        <v>151</v>
      </c>
      <c r="B130" s="1" t="s">
        <v>152</v>
      </c>
      <c r="C130" s="1">
        <v>18</v>
      </c>
      <c r="D130" s="28">
        <v>50</v>
      </c>
      <c r="E130" s="4">
        <f>(D130*Valores!D$6)*Valores!C$2</f>
        <v>20000</v>
      </c>
      <c r="F130" s="4">
        <f>(E130*(Valores!E$6+Valores!F$6+Valores!G$6))+E130</f>
        <v>48681.947681947684</v>
      </c>
    </row>
    <row r="131" spans="1:6">
      <c r="A131" s="8" t="s">
        <v>153</v>
      </c>
      <c r="B131" s="1" t="s">
        <v>154</v>
      </c>
      <c r="C131" s="1">
        <v>60</v>
      </c>
      <c r="D131" s="28">
        <v>343</v>
      </c>
      <c r="E131" s="4">
        <f>(D131*Valores!D$6)*Valores!C$2</f>
        <v>137200.00000000003</v>
      </c>
      <c r="F131" s="4">
        <f>(E131*(Valores!E$6+Valores!F$6+Valores!G$6))+E131</f>
        <v>333958.16109816113</v>
      </c>
    </row>
    <row r="132" spans="1:6">
      <c r="A132" s="8" t="s">
        <v>155</v>
      </c>
      <c r="B132" s="1" t="s">
        <v>156</v>
      </c>
      <c r="C132" s="1">
        <v>60</v>
      </c>
      <c r="D132" s="28">
        <v>383</v>
      </c>
      <c r="E132" s="4">
        <f>(D132*Valores!D$6)*Valores!C$2</f>
        <v>153200.00000000003</v>
      </c>
      <c r="F132" s="4">
        <f>(E132*(Valores!E$6+Valores!F$6+Valores!G$6))+E132</f>
        <v>372903.7192437193</v>
      </c>
    </row>
    <row r="133" spans="1:6">
      <c r="A133" s="8" t="s">
        <v>157</v>
      </c>
      <c r="B133" s="1" t="s">
        <v>158</v>
      </c>
      <c r="C133" s="1">
        <v>60</v>
      </c>
      <c r="D133" s="28">
        <v>430</v>
      </c>
      <c r="E133" s="4">
        <f>(D133*Valores!D$6)*Valores!C$2</f>
        <v>172000</v>
      </c>
      <c r="F133" s="4">
        <f>(E133*(Valores!E$6+Valores!F$6+Valores!G$6))+E133</f>
        <v>418664.75006475009</v>
      </c>
    </row>
    <row r="134" spans="1:6">
      <c r="A134" s="8" t="s">
        <v>159</v>
      </c>
      <c r="B134" s="1" t="s">
        <v>160</v>
      </c>
      <c r="C134" s="1">
        <v>60</v>
      </c>
      <c r="D134" s="28">
        <v>265</v>
      </c>
      <c r="E134" s="4">
        <f>(D134*Valores!D$6)*Valores!C$2</f>
        <v>106000</v>
      </c>
      <c r="F134" s="4">
        <f>(E134*(Valores!E$6+Valores!F$6+Valores!G$6))+E134</f>
        <v>258014.32271432271</v>
      </c>
    </row>
    <row r="135" spans="1:6">
      <c r="A135" s="8" t="s">
        <v>161</v>
      </c>
      <c r="B135" s="1" t="s">
        <v>162</v>
      </c>
      <c r="C135" s="1">
        <v>60</v>
      </c>
      <c r="D135" s="28">
        <v>385</v>
      </c>
      <c r="E135" s="4">
        <f>(D135*Valores!D$6)*Valores!C$2</f>
        <v>154000</v>
      </c>
      <c r="F135" s="4">
        <f>(E135*(Valores!E$6+Valores!F$6+Valores!G$6))+E135</f>
        <v>374850.99715099717</v>
      </c>
    </row>
    <row r="136" spans="1:6">
      <c r="A136" s="8" t="s">
        <v>163</v>
      </c>
      <c r="B136" s="1" t="s">
        <v>164</v>
      </c>
      <c r="C136" s="1">
        <v>18</v>
      </c>
      <c r="D136" s="28">
        <v>10</v>
      </c>
      <c r="E136" s="4">
        <f>(D136*Valores!D$6)*Valores!C$2</f>
        <v>4000</v>
      </c>
      <c r="F136" s="4">
        <f>(E136*(Valores!E$6+Valores!F$6+Valores!G$6))+E136</f>
        <v>9736.3895363895354</v>
      </c>
    </row>
    <row r="137" spans="1:6">
      <c r="A137" s="8" t="s">
        <v>165</v>
      </c>
      <c r="B137" s="1" t="s">
        <v>166</v>
      </c>
      <c r="C137" s="1">
        <v>18</v>
      </c>
      <c r="D137" s="28">
        <v>10</v>
      </c>
      <c r="E137" s="4">
        <f>(D137*Valores!D$6)*Valores!C$2</f>
        <v>4000</v>
      </c>
      <c r="F137" s="4">
        <f>(E137*(Valores!E$6+Valores!F$6+Valores!G$6))+E137</f>
        <v>9736.3895363895354</v>
      </c>
    </row>
    <row r="138" spans="1:6">
      <c r="A138" s="8" t="s">
        <v>167</v>
      </c>
      <c r="B138" s="1" t="s">
        <v>168</v>
      </c>
      <c r="C138" s="1">
        <v>18</v>
      </c>
      <c r="D138" s="28">
        <v>40</v>
      </c>
      <c r="E138" s="4">
        <f>(D138*Valores!D$6)*Valores!C$2</f>
        <v>16000</v>
      </c>
      <c r="F138" s="4">
        <f>(E138*(Valores!E$6+Valores!F$6+Valores!G$6))+E138</f>
        <v>38945.558145558141</v>
      </c>
    </row>
    <row r="139" spans="1:6">
      <c r="A139" s="8" t="s">
        <v>169</v>
      </c>
      <c r="B139" s="1" t="s">
        <v>170</v>
      </c>
      <c r="C139" s="1">
        <v>18</v>
      </c>
      <c r="D139" s="28">
        <v>774</v>
      </c>
      <c r="E139" s="4">
        <f>(D139*Valores!D$6)*Valores!C$2</f>
        <v>309600</v>
      </c>
      <c r="F139" s="4">
        <f>(E139*(Valores!E$6+Valores!F$6+Valores!G$6))+E139</f>
        <v>753596.55011655018</v>
      </c>
    </row>
    <row r="140" spans="1:6">
      <c r="A140" s="8" t="s">
        <v>171</v>
      </c>
      <c r="B140" s="1" t="s">
        <v>172</v>
      </c>
      <c r="C140" s="1">
        <v>18</v>
      </c>
      <c r="D140" s="28">
        <v>774</v>
      </c>
      <c r="E140" s="4">
        <f>(D140*Valores!D$6)*Valores!C$2</f>
        <v>309600</v>
      </c>
      <c r="F140" s="4">
        <f>(E140*(Valores!E$6+Valores!F$6+Valores!G$6))+E140</f>
        <v>753596.55011655018</v>
      </c>
    </row>
    <row r="141" spans="1:6">
      <c r="A141" s="8" t="s">
        <v>173</v>
      </c>
      <c r="B141" s="1" t="s">
        <v>174</v>
      </c>
      <c r="C141" s="1">
        <v>18</v>
      </c>
      <c r="D141" s="28">
        <v>774</v>
      </c>
      <c r="E141" s="4">
        <f>(D141*Valores!D$6)*Valores!C$2</f>
        <v>309600</v>
      </c>
      <c r="F141" s="4">
        <f>(E141*(Valores!E$6+Valores!F$6+Valores!G$6))+E141</f>
        <v>753596.55011655018</v>
      </c>
    </row>
    <row r="142" spans="1:6">
      <c r="A142" s="8" t="s">
        <v>175</v>
      </c>
      <c r="B142" s="1" t="s">
        <v>176</v>
      </c>
      <c r="C142" s="1">
        <v>60</v>
      </c>
      <c r="D142" s="28">
        <v>1680</v>
      </c>
      <c r="E142" s="4">
        <f>(D142*Valores!D$6)*Valores!C$2</f>
        <v>672000</v>
      </c>
      <c r="F142" s="4">
        <f>(E142*(Valores!E$6+Valores!F$6+Valores!G$6))+E142</f>
        <v>1635713.4421134421</v>
      </c>
    </row>
    <row r="143" spans="1:6">
      <c r="A143" s="8" t="s">
        <v>177</v>
      </c>
      <c r="B143" s="1" t="s">
        <v>178</v>
      </c>
      <c r="C143" s="1">
        <v>18</v>
      </c>
      <c r="D143" s="28">
        <v>195</v>
      </c>
      <c r="E143" s="4">
        <f>(D143*Valores!D$6)*Valores!C$2</f>
        <v>78000</v>
      </c>
      <c r="F143" s="4">
        <f>(E143*(Valores!E$6+Valores!F$6+Valores!G$6))+E143</f>
        <v>189859.59595959596</v>
      </c>
    </row>
    <row r="144" spans="1:6">
      <c r="A144" s="8" t="s">
        <v>179</v>
      </c>
      <c r="B144" s="1" t="s">
        <v>180</v>
      </c>
      <c r="C144" s="1">
        <v>24</v>
      </c>
      <c r="D144" s="28">
        <v>145</v>
      </c>
      <c r="E144" s="4">
        <f>(D144*Valores!D$6)*Valores!C$2</f>
        <v>58000</v>
      </c>
      <c r="F144" s="4">
        <f>(E144*(Valores!E$6+Valores!F$6+Valores!G$6))+E144</f>
        <v>141177.64827764826</v>
      </c>
    </row>
    <row r="145" spans="1:6">
      <c r="A145" s="8" t="s">
        <v>181</v>
      </c>
      <c r="B145" s="1" t="s">
        <v>182</v>
      </c>
      <c r="C145" s="1">
        <v>24</v>
      </c>
      <c r="D145" s="28">
        <v>158</v>
      </c>
      <c r="E145" s="4">
        <f>(D145*Valores!D$6)*Valores!C$2</f>
        <v>63200</v>
      </c>
      <c r="F145" s="4">
        <f>(E145*(Valores!E$6+Valores!F$6+Valores!G$6))+E145</f>
        <v>153834.95467495467</v>
      </c>
    </row>
    <row r="146" spans="1:6">
      <c r="A146" s="8" t="s">
        <v>183</v>
      </c>
      <c r="B146" s="1" t="s">
        <v>184</v>
      </c>
      <c r="C146" s="1">
        <v>24</v>
      </c>
      <c r="D146" s="28">
        <v>158</v>
      </c>
      <c r="E146" s="4">
        <f>(D146*Valores!D$6)*Valores!C$2</f>
        <v>63200</v>
      </c>
      <c r="F146" s="4">
        <f>(E146*(Valores!E$6+Valores!F$6+Valores!G$6))+E146</f>
        <v>153834.95467495467</v>
      </c>
    </row>
    <row r="147" spans="1:6">
      <c r="A147" s="8" t="s">
        <v>185</v>
      </c>
      <c r="B147" s="1" t="s">
        <v>186</v>
      </c>
      <c r="C147" s="1">
        <v>24</v>
      </c>
      <c r="D147" s="28">
        <v>158</v>
      </c>
      <c r="E147" s="4">
        <f>(D147*Valores!D$6)*Valores!C$2</f>
        <v>63200</v>
      </c>
      <c r="F147" s="4">
        <f>(E147*(Valores!E$6+Valores!F$6+Valores!G$6))+E147</f>
        <v>153834.95467495467</v>
      </c>
    </row>
    <row r="148" spans="1:6">
      <c r="A148" s="8" t="s">
        <v>187</v>
      </c>
      <c r="B148" s="1" t="s">
        <v>188</v>
      </c>
      <c r="C148" s="1">
        <v>24</v>
      </c>
      <c r="D148" s="28">
        <v>213</v>
      </c>
      <c r="E148" s="4">
        <f>(D148*Valores!D$6)*Valores!C$2</f>
        <v>85200</v>
      </c>
      <c r="F148" s="4">
        <f>(E148*(Valores!E$6+Valores!F$6+Valores!G$6))+E148</f>
        <v>207385.09712509712</v>
      </c>
    </row>
    <row r="149" spans="1:6">
      <c r="A149" s="8" t="s">
        <v>189</v>
      </c>
      <c r="B149" s="1" t="s">
        <v>190</v>
      </c>
      <c r="C149" s="1">
        <v>24</v>
      </c>
      <c r="D149" s="28">
        <v>213</v>
      </c>
      <c r="E149" s="4">
        <f>(D149*Valores!D$6)*Valores!C$2</f>
        <v>85200</v>
      </c>
      <c r="F149" s="4">
        <f>(E149*(Valores!E$6+Valores!F$6+Valores!G$6))+E149</f>
        <v>207385.09712509712</v>
      </c>
    </row>
    <row r="150" spans="1:6">
      <c r="A150" s="8" t="s">
        <v>191</v>
      </c>
      <c r="B150" s="1" t="s">
        <v>192</v>
      </c>
      <c r="C150" s="1">
        <v>24</v>
      </c>
      <c r="D150" s="28">
        <v>330</v>
      </c>
      <c r="E150" s="4">
        <f>(D150*Valores!D$6)*Valores!C$2</f>
        <v>132000</v>
      </c>
      <c r="F150" s="4">
        <f>(E150*(Valores!E$6+Valores!F$6+Valores!G$6))+E150</f>
        <v>321300.85470085469</v>
      </c>
    </row>
    <row r="151" spans="1:6">
      <c r="A151" s="8" t="s">
        <v>193</v>
      </c>
      <c r="B151" s="1" t="s">
        <v>194</v>
      </c>
      <c r="C151" s="1">
        <v>24</v>
      </c>
      <c r="D151" s="28">
        <v>330</v>
      </c>
      <c r="E151" s="4">
        <f>(D151*Valores!D$6)*Valores!C$2</f>
        <v>132000</v>
      </c>
      <c r="F151" s="4">
        <f>(E151*(Valores!E$6+Valores!F$6+Valores!G$6))+E151</f>
        <v>321300.85470085469</v>
      </c>
    </row>
    <row r="152" spans="1:6">
      <c r="A152" s="8" t="s">
        <v>195</v>
      </c>
      <c r="B152" s="1" t="s">
        <v>196</v>
      </c>
      <c r="C152" s="1">
        <v>24</v>
      </c>
      <c r="D152" s="28">
        <v>345</v>
      </c>
      <c r="E152" s="4">
        <f>(D152*Valores!D$6)*Valores!C$2</f>
        <v>138000</v>
      </c>
      <c r="F152" s="4">
        <f>(E152*(Valores!E$6+Valores!F$6+Valores!G$6))+E152</f>
        <v>335905.439005439</v>
      </c>
    </row>
    <row r="153" spans="1:6">
      <c r="A153" s="8" t="s">
        <v>197</v>
      </c>
      <c r="B153" s="1" t="s">
        <v>198</v>
      </c>
      <c r="C153" s="1">
        <v>24</v>
      </c>
      <c r="D153" s="28">
        <v>345</v>
      </c>
      <c r="E153" s="4">
        <f>(D153*Valores!D$6)*Valores!C$2</f>
        <v>138000</v>
      </c>
      <c r="F153" s="4">
        <f>(E153*(Valores!E$6+Valores!F$6+Valores!G$6))+E153</f>
        <v>335905.439005439</v>
      </c>
    </row>
    <row r="154" spans="1:6">
      <c r="A154" s="8" t="s">
        <v>199</v>
      </c>
      <c r="B154" s="1" t="s">
        <v>200</v>
      </c>
      <c r="C154" s="1">
        <v>24</v>
      </c>
      <c r="D154" s="28">
        <v>43</v>
      </c>
      <c r="E154" s="4">
        <f>(D154*Valores!D$6)*Valores!C$2</f>
        <v>17200</v>
      </c>
      <c r="F154" s="4">
        <f>(E154*(Valores!E$6+Valores!F$6+Valores!G$6))+E154</f>
        <v>41866.475006475011</v>
      </c>
    </row>
    <row r="155" spans="1:6">
      <c r="A155" s="8" t="s">
        <v>201</v>
      </c>
      <c r="B155" s="1" t="s">
        <v>202</v>
      </c>
      <c r="C155" s="1">
        <v>18</v>
      </c>
      <c r="D155" s="28">
        <v>343</v>
      </c>
      <c r="E155" s="4">
        <f>(D155*Valores!D$6)*Valores!C$2</f>
        <v>137200.00000000003</v>
      </c>
      <c r="F155" s="4">
        <f>(E155*(Valores!E$6+Valores!F$6+Valores!G$6))+E155</f>
        <v>333958.16109816113</v>
      </c>
    </row>
    <row r="156" spans="1:6">
      <c r="A156" s="8" t="s">
        <v>203</v>
      </c>
      <c r="B156" s="1" t="s">
        <v>204</v>
      </c>
      <c r="C156" s="1">
        <v>60</v>
      </c>
      <c r="D156" s="28">
        <v>95</v>
      </c>
      <c r="E156" s="4">
        <f>(D156*Valores!D$6)*Valores!C$2</f>
        <v>38000</v>
      </c>
      <c r="F156" s="4">
        <f>(E156*(Valores!E$6+Valores!F$6+Valores!G$6))+E156</f>
        <v>92495.700595700589</v>
      </c>
    </row>
    <row r="157" spans="1:6">
      <c r="A157" s="8" t="s">
        <v>205</v>
      </c>
      <c r="B157" s="1" t="s">
        <v>206</v>
      </c>
      <c r="C157" s="1">
        <v>60</v>
      </c>
      <c r="D157" s="28">
        <v>103</v>
      </c>
      <c r="E157" s="4">
        <f>(D157*Valores!D$6)*Valores!C$2</f>
        <v>41200</v>
      </c>
      <c r="F157" s="4">
        <f>(E157*(Valores!E$6+Valores!F$6+Valores!G$6))+E157</f>
        <v>100284.81222481222</v>
      </c>
    </row>
    <row r="158" spans="1:6">
      <c r="A158" s="8" t="s">
        <v>207</v>
      </c>
      <c r="B158" s="1" t="s">
        <v>208</v>
      </c>
      <c r="C158" s="1">
        <v>60</v>
      </c>
      <c r="D158" s="28">
        <v>108</v>
      </c>
      <c r="E158" s="4">
        <f>(D158*Valores!D$6)*Valores!C$2</f>
        <v>43200</v>
      </c>
      <c r="F158" s="4">
        <f>(E158*(Valores!E$6+Valores!F$6+Valores!G$6))+E158</f>
        <v>105153.006993007</v>
      </c>
    </row>
    <row r="159" spans="1:6">
      <c r="A159" s="8" t="s">
        <v>209</v>
      </c>
      <c r="B159" s="1" t="s">
        <v>210</v>
      </c>
      <c r="C159" s="1">
        <v>60</v>
      </c>
      <c r="D159" s="28">
        <v>203</v>
      </c>
      <c r="E159" s="4">
        <f>(D159*Valores!D$6)*Valores!C$2</f>
        <v>81200</v>
      </c>
      <c r="F159" s="4">
        <f>(E159*(Valores!E$6+Valores!F$6+Valores!G$6))+E159</f>
        <v>197648.70758870759</v>
      </c>
    </row>
    <row r="160" spans="1:6">
      <c r="A160" s="8" t="s">
        <v>211</v>
      </c>
      <c r="B160" s="1" t="s">
        <v>212</v>
      </c>
      <c r="C160" s="1">
        <v>60</v>
      </c>
      <c r="D160" s="28">
        <v>205</v>
      </c>
      <c r="E160" s="4">
        <f>(D160*Valores!D$6)*Valores!C$2</f>
        <v>82000</v>
      </c>
      <c r="F160" s="4">
        <f>(E160*(Valores!E$6+Valores!F$6+Valores!G$6))+E160</f>
        <v>199595.98549598549</v>
      </c>
    </row>
    <row r="161" spans="1:6">
      <c r="A161" s="8" t="s">
        <v>213</v>
      </c>
      <c r="B161" s="1" t="s">
        <v>214</v>
      </c>
      <c r="C161" s="1">
        <v>60</v>
      </c>
      <c r="D161" s="28">
        <v>130</v>
      </c>
      <c r="E161" s="4">
        <f>(D161*Valores!D$6)*Valores!C$2</f>
        <v>52000</v>
      </c>
      <c r="F161" s="4">
        <f>(E161*(Valores!E$6+Valores!F$6+Valores!G$6))+E161</f>
        <v>126573.06397306397</v>
      </c>
    </row>
    <row r="162" spans="1:6">
      <c r="A162" s="8" t="s">
        <v>215</v>
      </c>
      <c r="B162" s="1" t="s">
        <v>216</v>
      </c>
      <c r="C162" s="1">
        <v>60</v>
      </c>
      <c r="D162" s="28">
        <v>123</v>
      </c>
      <c r="E162" s="4">
        <f>(D162*Valores!D$6)*Valores!C$2</f>
        <v>49200</v>
      </c>
      <c r="F162" s="4">
        <f>(E162*(Valores!E$6+Valores!F$6+Valores!G$6))+E162</f>
        <v>119757.59129759129</v>
      </c>
    </row>
    <row r="163" spans="1:6">
      <c r="A163" s="8" t="s">
        <v>217</v>
      </c>
      <c r="B163" s="1" t="s">
        <v>218</v>
      </c>
      <c r="C163" s="1">
        <v>60</v>
      </c>
      <c r="D163" s="28">
        <v>163</v>
      </c>
      <c r="E163" s="4">
        <f>(D163*Valores!D$6)*Valores!C$2</f>
        <v>65200</v>
      </c>
      <c r="F163" s="4">
        <f>(E163*(Valores!E$6+Valores!F$6+Valores!G$6))+E163</f>
        <v>158703.14944314945</v>
      </c>
    </row>
    <row r="164" spans="1:6">
      <c r="A164" s="8" t="s">
        <v>219</v>
      </c>
      <c r="B164" s="1" t="s">
        <v>220</v>
      </c>
      <c r="C164" s="1">
        <v>60</v>
      </c>
      <c r="D164" s="28">
        <v>186</v>
      </c>
      <c r="E164" s="4">
        <f>(D164*Valores!D$6)*Valores!C$2</f>
        <v>74400</v>
      </c>
      <c r="F164" s="4">
        <f>(E164*(Valores!E$6+Valores!F$6+Valores!G$6))+E164</f>
        <v>181096.84537684539</v>
      </c>
    </row>
    <row r="165" spans="1:6">
      <c r="A165" s="8" t="s">
        <v>221</v>
      </c>
      <c r="B165" s="1" t="s">
        <v>222</v>
      </c>
      <c r="C165" s="1">
        <v>60</v>
      </c>
      <c r="D165" s="28">
        <v>200</v>
      </c>
      <c r="E165" s="4">
        <f>(D165*Valores!D$6)*Valores!C$2</f>
        <v>80000</v>
      </c>
      <c r="F165" s="4">
        <f>(E165*(Valores!E$6+Valores!F$6+Valores!G$6))+E165</f>
        <v>194727.79072779074</v>
      </c>
    </row>
    <row r="166" spans="1:6">
      <c r="A166" s="8" t="s">
        <v>223</v>
      </c>
      <c r="B166" s="1" t="s">
        <v>224</v>
      </c>
      <c r="C166" s="1">
        <v>60</v>
      </c>
      <c r="D166" s="28">
        <v>125</v>
      </c>
      <c r="E166" s="4">
        <f>(D166*Valores!D$6)*Valores!C$2</f>
        <v>50000</v>
      </c>
      <c r="F166" s="4">
        <f>(E166*(Valores!E$6+Valores!F$6+Valores!G$6))+E166</f>
        <v>121704.8692048692</v>
      </c>
    </row>
    <row r="167" spans="1:6">
      <c r="A167" s="8" t="s">
        <v>225</v>
      </c>
      <c r="B167" s="1" t="s">
        <v>226</v>
      </c>
      <c r="C167" s="1">
        <v>60</v>
      </c>
      <c r="D167" s="28">
        <v>133</v>
      </c>
      <c r="E167" s="4">
        <f>(D167*Valores!D$6)*Valores!C$2</f>
        <v>53200</v>
      </c>
      <c r="F167" s="4">
        <f>(E167*(Valores!E$6+Valores!F$6+Valores!G$6))+E167</f>
        <v>129493.98083398084</v>
      </c>
    </row>
    <row r="168" spans="1:6">
      <c r="A168" s="8" t="s">
        <v>227</v>
      </c>
      <c r="B168" s="1" t="s">
        <v>228</v>
      </c>
      <c r="C168" s="1">
        <v>60</v>
      </c>
      <c r="D168" s="28">
        <v>253</v>
      </c>
      <c r="E168" s="4">
        <f>(D168*Valores!D$6)*Valores!C$2</f>
        <v>101200</v>
      </c>
      <c r="F168" s="4">
        <f>(E168*(Valores!E$6+Valores!F$6+Valores!G$6))+E168</f>
        <v>246330.65527065526</v>
      </c>
    </row>
    <row r="169" spans="1:6">
      <c r="A169" s="8" t="s">
        <v>229</v>
      </c>
      <c r="B169" s="1" t="s">
        <v>230</v>
      </c>
      <c r="C169" s="1">
        <v>60</v>
      </c>
      <c r="D169" s="28">
        <v>135</v>
      </c>
      <c r="E169" s="4">
        <f>(D169*Valores!D$6)*Valores!C$2</f>
        <v>54000</v>
      </c>
      <c r="F169" s="4">
        <f>(E169*(Valores!E$6+Valores!F$6+Valores!G$6))+E169</f>
        <v>131441.25874125876</v>
      </c>
    </row>
    <row r="170" spans="1:6">
      <c r="A170" s="8" t="s">
        <v>231</v>
      </c>
      <c r="B170" s="1" t="s">
        <v>232</v>
      </c>
      <c r="C170" s="1">
        <v>60</v>
      </c>
      <c r="D170" s="28">
        <v>1770</v>
      </c>
      <c r="E170" s="4">
        <f>(D170*Valores!D$6)*Valores!C$2</f>
        <v>708000</v>
      </c>
      <c r="F170" s="4">
        <f>(E170*(Valores!E$6+Valores!F$6+Valores!G$6))+E170</f>
        <v>1723340.947940948</v>
      </c>
    </row>
    <row r="171" spans="1:6">
      <c r="A171" s="8" t="s">
        <v>233</v>
      </c>
      <c r="B171" s="1" t="s">
        <v>234</v>
      </c>
      <c r="C171" s="1">
        <v>60</v>
      </c>
      <c r="D171" s="28">
        <v>882</v>
      </c>
      <c r="E171" s="4">
        <f>(D171*Valores!D$6)*Valores!C$2</f>
        <v>352800</v>
      </c>
      <c r="F171" s="4">
        <f>(E171*(Valores!E$6+Valores!F$6+Valores!G$6))+E171</f>
        <v>858749.55710955709</v>
      </c>
    </row>
    <row r="172" spans="1:6">
      <c r="A172" s="8" t="s">
        <v>235</v>
      </c>
      <c r="B172" s="1" t="s">
        <v>236</v>
      </c>
      <c r="C172" s="1">
        <v>60</v>
      </c>
      <c r="D172" s="28">
        <v>593</v>
      </c>
      <c r="E172" s="4">
        <f>(D172*Valores!D$6)*Valores!C$2</f>
        <v>237200.00000000003</v>
      </c>
      <c r="F172" s="4">
        <f>(E172*(Valores!E$6+Valores!F$6+Valores!G$6))+E172</f>
        <v>577367.89950789954</v>
      </c>
    </row>
    <row r="173" spans="1:6">
      <c r="A173" s="8" t="s">
        <v>237</v>
      </c>
      <c r="B173" s="1" t="s">
        <v>238</v>
      </c>
      <c r="C173" s="1">
        <v>60</v>
      </c>
      <c r="D173" s="28">
        <v>81</v>
      </c>
      <c r="E173" s="4">
        <f>(D173*Valores!D$6)*Valores!C$2</f>
        <v>32400</v>
      </c>
      <c r="F173" s="4">
        <f>(E173*(Valores!E$6+Valores!F$6+Valores!G$6))+E173</f>
        <v>78864.755244755244</v>
      </c>
    </row>
    <row r="174" spans="1:6">
      <c r="A174" s="8" t="s">
        <v>239</v>
      </c>
      <c r="B174" s="1" t="s">
        <v>240</v>
      </c>
      <c r="C174" s="1">
        <v>60</v>
      </c>
      <c r="D174" s="28">
        <v>98</v>
      </c>
      <c r="E174" s="4">
        <f>(D174*Valores!D$6)*Valores!C$2</f>
        <v>39200</v>
      </c>
      <c r="F174" s="4">
        <f>(E174*(Valores!E$6+Valores!F$6+Valores!G$6))+E174</f>
        <v>95416.617456617445</v>
      </c>
    </row>
    <row r="175" spans="1:6">
      <c r="A175" s="8" t="s">
        <v>241</v>
      </c>
      <c r="B175" s="1" t="s">
        <v>242</v>
      </c>
      <c r="C175" s="1">
        <v>60</v>
      </c>
      <c r="D175" s="28">
        <v>102</v>
      </c>
      <c r="E175" s="4">
        <f>(D175*Valores!D$6)*Valores!C$2</f>
        <v>40800.000000000007</v>
      </c>
      <c r="F175" s="4">
        <f>(E175*(Valores!E$6+Valores!F$6+Valores!G$6))+E175</f>
        <v>99311.173271173291</v>
      </c>
    </row>
    <row r="176" spans="1:6">
      <c r="A176" s="8" t="s">
        <v>243</v>
      </c>
      <c r="B176" s="1" t="s">
        <v>244</v>
      </c>
      <c r="C176" s="1">
        <v>60</v>
      </c>
      <c r="D176" s="28">
        <v>83</v>
      </c>
      <c r="E176" s="4">
        <f>(D176*Valores!D$6)*Valores!C$2</f>
        <v>33200</v>
      </c>
      <c r="F176" s="4">
        <f>(E176*(Valores!E$6+Valores!F$6+Valores!G$6))+E176</f>
        <v>80812.033152033153</v>
      </c>
    </row>
    <row r="177" spans="1:6">
      <c r="A177" s="8" t="s">
        <v>245</v>
      </c>
      <c r="B177" s="1" t="s">
        <v>246</v>
      </c>
      <c r="C177" s="1">
        <v>18</v>
      </c>
      <c r="D177" s="28">
        <v>486</v>
      </c>
      <c r="E177" s="4">
        <f>(D177*Valores!D$6)*Valores!C$2</f>
        <v>194400</v>
      </c>
      <c r="F177" s="4">
        <f>(E177*(Valores!E$6+Valores!F$6+Valores!G$6))+E177</f>
        <v>473188.53146853147</v>
      </c>
    </row>
    <row r="178" spans="1:6">
      <c r="A178" s="8" t="s">
        <v>247</v>
      </c>
      <c r="B178" s="1" t="s">
        <v>248</v>
      </c>
      <c r="C178" s="1">
        <v>18</v>
      </c>
      <c r="D178" s="28">
        <v>490</v>
      </c>
      <c r="E178" s="4">
        <f>(D178*Valores!D$6)*Valores!C$2</f>
        <v>196000</v>
      </c>
      <c r="F178" s="4">
        <f>(E178*(Valores!E$6+Valores!F$6+Valores!G$6))+E178</f>
        <v>477083.08728308725</v>
      </c>
    </row>
    <row r="179" spans="1:6">
      <c r="A179" s="8" t="s">
        <v>249</v>
      </c>
      <c r="B179" s="1" t="s">
        <v>250</v>
      </c>
      <c r="C179" s="1">
        <v>60</v>
      </c>
      <c r="D179" s="28">
        <v>60</v>
      </c>
      <c r="E179" s="4">
        <f>(D179*Valores!D$6)*Valores!C$2</f>
        <v>24000</v>
      </c>
      <c r="F179" s="4">
        <f>(E179*(Valores!E$6+Valores!F$6+Valores!G$6))+E179</f>
        <v>58418.337218337219</v>
      </c>
    </row>
    <row r="180" spans="1:6">
      <c r="A180" s="8" t="s">
        <v>251</v>
      </c>
      <c r="B180" s="1" t="s">
        <v>252</v>
      </c>
      <c r="C180" s="1">
        <v>18</v>
      </c>
      <c r="D180" s="28">
        <v>70</v>
      </c>
      <c r="E180" s="4">
        <f>(D180*Valores!D$6)*Valores!C$2</f>
        <v>28000</v>
      </c>
      <c r="F180" s="4">
        <f>(E180*(Valores!E$6+Valores!F$6+Valores!G$6))+E180</f>
        <v>68154.726754726755</v>
      </c>
    </row>
    <row r="181" spans="1:6">
      <c r="A181" s="8" t="s">
        <v>253</v>
      </c>
      <c r="B181" s="1" t="s">
        <v>254</v>
      </c>
      <c r="C181" s="1">
        <v>60</v>
      </c>
      <c r="D181" s="28">
        <v>135</v>
      </c>
      <c r="E181" s="4">
        <f>(D181*Valores!D$6)*Valores!C$2</f>
        <v>54000</v>
      </c>
      <c r="F181" s="4">
        <f>(E181*(Valores!E$6+Valores!F$6+Valores!G$6))+E181</f>
        <v>131441.25874125876</v>
      </c>
    </row>
    <row r="182" spans="1:6">
      <c r="A182" s="8" t="s">
        <v>255</v>
      </c>
      <c r="B182" s="1" t="s">
        <v>256</v>
      </c>
      <c r="C182" s="1">
        <v>60</v>
      </c>
      <c r="D182" s="28">
        <v>189</v>
      </c>
      <c r="E182" s="4">
        <f>(D182*Valores!D$6)*Valores!C$2</f>
        <v>75600.000000000015</v>
      </c>
      <c r="F182" s="4">
        <f>(E182*(Valores!E$6+Valores!F$6+Valores!G$6))+E182</f>
        <v>184017.76223776228</v>
      </c>
    </row>
    <row r="183" spans="1:6">
      <c r="A183" s="8" t="s">
        <v>257</v>
      </c>
      <c r="B183" s="1" t="s">
        <v>258</v>
      </c>
      <c r="C183" s="1">
        <v>60</v>
      </c>
      <c r="D183" s="28">
        <v>143</v>
      </c>
      <c r="E183" s="4">
        <f>(D183*Valores!D$6)*Valores!C$2</f>
        <v>57200</v>
      </c>
      <c r="F183" s="4">
        <f>(E183*(Valores!E$6+Valores!F$6+Valores!G$6))+E183</f>
        <v>139230.37037037036</v>
      </c>
    </row>
    <row r="184" spans="1:6">
      <c r="A184" s="8" t="s">
        <v>259</v>
      </c>
      <c r="B184" s="1" t="s">
        <v>260</v>
      </c>
      <c r="C184" s="1">
        <v>60</v>
      </c>
      <c r="D184" s="28">
        <v>143</v>
      </c>
      <c r="E184" s="4">
        <f>(D184*Valores!D$6)*Valores!C$2</f>
        <v>57200</v>
      </c>
      <c r="F184" s="4">
        <f>(E184*(Valores!E$6+Valores!F$6+Valores!G$6))+E184</f>
        <v>139230.37037037036</v>
      </c>
    </row>
    <row r="185" spans="1:6">
      <c r="A185" s="8" t="s">
        <v>261</v>
      </c>
      <c r="B185" s="1" t="s">
        <v>262</v>
      </c>
      <c r="C185" s="1">
        <v>60</v>
      </c>
      <c r="D185" s="28">
        <v>108</v>
      </c>
      <c r="E185" s="4">
        <f>(D185*Valores!D$6)*Valores!C$2</f>
        <v>43200</v>
      </c>
      <c r="F185" s="4">
        <f>(E185*(Valores!E$6+Valores!F$6+Valores!G$6))+E185</f>
        <v>105153.006993007</v>
      </c>
    </row>
    <row r="186" spans="1:6">
      <c r="A186" s="8" t="s">
        <v>263</v>
      </c>
      <c r="B186" s="1" t="s">
        <v>264</v>
      </c>
      <c r="C186" s="1">
        <v>60</v>
      </c>
      <c r="D186" s="28">
        <v>117</v>
      </c>
      <c r="E186" s="4">
        <f>(D186*Valores!D$6)*Valores!C$2</f>
        <v>46800.000000000007</v>
      </c>
      <c r="F186" s="4">
        <f>(E186*(Valores!E$6+Valores!F$6+Valores!G$6))+E186</f>
        <v>113915.7575757576</v>
      </c>
    </row>
    <row r="187" spans="1:6">
      <c r="A187" s="8" t="s">
        <v>265</v>
      </c>
      <c r="B187" s="1" t="s">
        <v>266</v>
      </c>
      <c r="C187" s="1">
        <v>60</v>
      </c>
      <c r="D187" s="28">
        <v>132</v>
      </c>
      <c r="E187" s="4">
        <f>(D187*Valores!D$6)*Valores!C$2</f>
        <v>52800.000000000007</v>
      </c>
      <c r="F187" s="4">
        <f>(E187*(Valores!E$6+Valores!F$6+Valores!G$6))+E187</f>
        <v>128520.3418803419</v>
      </c>
    </row>
    <row r="188" spans="1:6">
      <c r="A188" s="8" t="s">
        <v>267</v>
      </c>
      <c r="B188" s="1" t="s">
        <v>268</v>
      </c>
      <c r="C188" s="1">
        <v>60</v>
      </c>
      <c r="D188" s="28">
        <v>290</v>
      </c>
      <c r="E188" s="4">
        <f>(D188*Valores!D$6)*Valores!C$2</f>
        <v>116000</v>
      </c>
      <c r="F188" s="4">
        <f>(E188*(Valores!E$6+Valores!F$6+Valores!G$6))+E188</f>
        <v>282355.29655529652</v>
      </c>
    </row>
    <row r="189" spans="1:6">
      <c r="A189" s="8" t="s">
        <v>269</v>
      </c>
      <c r="B189" s="1" t="s">
        <v>270</v>
      </c>
      <c r="C189" s="1">
        <v>60</v>
      </c>
      <c r="D189" s="28">
        <v>42</v>
      </c>
      <c r="E189" s="4">
        <f>(D189*Valores!D$6)*Valores!C$2</f>
        <v>16800</v>
      </c>
      <c r="F189" s="4">
        <f>(E189*(Valores!E$6+Valores!F$6+Valores!G$6))+E189</f>
        <v>40892.83605283605</v>
      </c>
    </row>
    <row r="190" spans="1:6">
      <c r="A190" s="8" t="s">
        <v>271</v>
      </c>
      <c r="B190" s="1" t="s">
        <v>272</v>
      </c>
      <c r="C190" s="1">
        <v>60</v>
      </c>
      <c r="D190" s="28">
        <v>48</v>
      </c>
      <c r="E190" s="4">
        <f>(D190*Valores!D$6)*Valores!C$2</f>
        <v>19200.000000000004</v>
      </c>
      <c r="F190" s="4">
        <f>(E190*(Valores!E$6+Valores!F$6+Valores!G$6))+E190</f>
        <v>46734.669774669783</v>
      </c>
    </row>
    <row r="191" spans="1:6">
      <c r="A191" s="8" t="s">
        <v>273</v>
      </c>
      <c r="B191" s="1" t="s">
        <v>274</v>
      </c>
      <c r="C191" s="1">
        <v>60</v>
      </c>
      <c r="D191" s="28">
        <v>507</v>
      </c>
      <c r="E191" s="4">
        <f>(D191*Valores!D$6)*Valores!C$2</f>
        <v>202800</v>
      </c>
      <c r="F191" s="4">
        <f>(E191*(Valores!E$6+Valores!F$6+Valores!G$6))+E191</f>
        <v>493634.94949494948</v>
      </c>
    </row>
    <row r="192" spans="1:6">
      <c r="A192" s="8" t="s">
        <v>275</v>
      </c>
      <c r="B192" s="1" t="s">
        <v>276</v>
      </c>
      <c r="C192" s="1">
        <v>60</v>
      </c>
      <c r="D192" s="28">
        <v>123</v>
      </c>
      <c r="E192" s="4">
        <f>(D192*Valores!D$6)*Valores!C$2</f>
        <v>49200</v>
      </c>
      <c r="F192" s="4">
        <f>(E192*(Valores!E$6+Valores!F$6+Valores!G$6))+E192</f>
        <v>119757.59129759129</v>
      </c>
    </row>
    <row r="193" spans="1:6">
      <c r="A193" s="8" t="s">
        <v>277</v>
      </c>
      <c r="B193" s="1" t="s">
        <v>278</v>
      </c>
      <c r="C193" s="1">
        <v>60</v>
      </c>
      <c r="D193" s="28">
        <v>2870</v>
      </c>
      <c r="E193" s="4">
        <f>(D193*Valores!D$6)*Valores!C$2</f>
        <v>1148000</v>
      </c>
      <c r="F193" s="4">
        <f>(E193*(Valores!E$6+Valores!F$6+Valores!G$6))+E193</f>
        <v>2794343.7969437968</v>
      </c>
    </row>
    <row r="194" spans="1:6">
      <c r="A194" s="8" t="s">
        <v>279</v>
      </c>
      <c r="B194" s="1" t="s">
        <v>280</v>
      </c>
      <c r="C194" s="1">
        <v>60</v>
      </c>
      <c r="D194" s="28">
        <v>103</v>
      </c>
      <c r="E194" s="4">
        <f>(D194*Valores!D$6)*Valores!C$2</f>
        <v>41200</v>
      </c>
      <c r="F194" s="4">
        <f>(E194*(Valores!E$6+Valores!F$6+Valores!G$6))+E194</f>
        <v>100284.81222481222</v>
      </c>
    </row>
    <row r="195" spans="1:6">
      <c r="A195" s="8" t="s">
        <v>281</v>
      </c>
      <c r="B195" s="1" t="s">
        <v>282</v>
      </c>
      <c r="C195" s="1">
        <v>60</v>
      </c>
      <c r="D195" s="28">
        <v>125</v>
      </c>
      <c r="E195" s="4">
        <f>(D195*Valores!D$6)*Valores!C$2</f>
        <v>50000</v>
      </c>
      <c r="F195" s="4">
        <f>(E195*(Valores!E$6+Valores!F$6+Valores!G$6))+E195</f>
        <v>121704.8692048692</v>
      </c>
    </row>
    <row r="196" spans="1:6">
      <c r="A196" s="8" t="s">
        <v>283</v>
      </c>
      <c r="B196" s="1" t="s">
        <v>284</v>
      </c>
      <c r="C196" s="1">
        <v>60</v>
      </c>
      <c r="D196" s="28">
        <v>858</v>
      </c>
      <c r="E196" s="4">
        <f>(D196*Valores!D$6)*Valores!C$2</f>
        <v>343200.00000000006</v>
      </c>
      <c r="F196" s="4">
        <f>(E196*(Valores!E$6+Valores!F$6+Valores!G$6))+E196</f>
        <v>835382.22222222236</v>
      </c>
    </row>
    <row r="197" spans="1:6">
      <c r="A197" s="8" t="s">
        <v>285</v>
      </c>
      <c r="B197" s="1" t="s">
        <v>286</v>
      </c>
      <c r="C197" s="1">
        <v>60</v>
      </c>
      <c r="D197" s="28">
        <v>90</v>
      </c>
      <c r="E197" s="4">
        <f>(D197*Valores!D$6)*Valores!C$2</f>
        <v>36000</v>
      </c>
      <c r="F197" s="4">
        <f>(E197*(Valores!E$6+Valores!F$6+Valores!G$6))+E197</f>
        <v>87627.505827505825</v>
      </c>
    </row>
    <row r="198" spans="1:6">
      <c r="A198" s="8" t="s">
        <v>287</v>
      </c>
      <c r="B198" s="1" t="s">
        <v>288</v>
      </c>
      <c r="C198" s="1">
        <v>60</v>
      </c>
      <c r="D198" s="28">
        <v>90</v>
      </c>
      <c r="E198" s="4">
        <f>(D198*Valores!D$6)*Valores!C$2</f>
        <v>36000</v>
      </c>
      <c r="F198" s="4">
        <f>(E198*(Valores!E$6+Valores!F$6+Valores!G$6))+E198</f>
        <v>87627.505827505825</v>
      </c>
    </row>
    <row r="199" spans="1:6">
      <c r="A199" s="8" t="s">
        <v>289</v>
      </c>
      <c r="B199" s="1" t="s">
        <v>290</v>
      </c>
      <c r="C199" s="1">
        <v>60</v>
      </c>
      <c r="D199" s="28">
        <v>113</v>
      </c>
      <c r="E199" s="4">
        <f>(D199*Valores!D$6)*Valores!C$2</f>
        <v>45200</v>
      </c>
      <c r="F199" s="4">
        <f>(E199*(Valores!E$6+Valores!F$6+Valores!G$6))+E199</f>
        <v>110021.20176120175</v>
      </c>
    </row>
    <row r="200" spans="1:6">
      <c r="A200" s="8" t="s">
        <v>291</v>
      </c>
      <c r="B200" s="1" t="s">
        <v>292</v>
      </c>
      <c r="C200" s="1">
        <v>60</v>
      </c>
      <c r="D200" s="28">
        <v>99</v>
      </c>
      <c r="E200" s="4">
        <f>(D200*Valores!D$6)*Valores!C$2</f>
        <v>39600</v>
      </c>
      <c r="F200" s="4">
        <f>(E200*(Valores!E$6+Valores!F$6+Valores!G$6))+E200</f>
        <v>96390.256410256407</v>
      </c>
    </row>
    <row r="201" spans="1:6">
      <c r="A201" s="8" t="s">
        <v>293</v>
      </c>
      <c r="B201" s="1" t="s">
        <v>294</v>
      </c>
      <c r="C201" s="1">
        <v>60</v>
      </c>
      <c r="D201" s="28">
        <v>128</v>
      </c>
      <c r="E201" s="4">
        <f>(D201*Valores!D$6)*Valores!C$2</f>
        <v>51200</v>
      </c>
      <c r="F201" s="4">
        <f>(E201*(Valores!E$6+Valores!F$6+Valores!G$6))+E201</f>
        <v>124625.78606578606</v>
      </c>
    </row>
    <row r="202" spans="1:6">
      <c r="A202" s="8" t="s">
        <v>295</v>
      </c>
      <c r="B202" s="1" t="s">
        <v>296</v>
      </c>
      <c r="C202" s="1">
        <v>60</v>
      </c>
      <c r="D202" s="28">
        <v>85</v>
      </c>
      <c r="E202" s="4">
        <f>(D202*Valores!D$6)*Valores!C$2</f>
        <v>34000</v>
      </c>
      <c r="F202" s="4">
        <f>(E202*(Valores!E$6+Valores!F$6+Valores!G$6))+E202</f>
        <v>82759.311059311061</v>
      </c>
    </row>
    <row r="203" spans="1:6">
      <c r="A203" s="8" t="s">
        <v>297</v>
      </c>
      <c r="B203" s="1" t="s">
        <v>298</v>
      </c>
      <c r="C203" s="1">
        <v>60</v>
      </c>
      <c r="D203" s="28">
        <v>85</v>
      </c>
      <c r="E203" s="4">
        <f>(D203*Valores!D$6)*Valores!C$2</f>
        <v>34000</v>
      </c>
      <c r="F203" s="4">
        <f>(E203*(Valores!E$6+Valores!F$6+Valores!G$6))+E203</f>
        <v>82759.311059311061</v>
      </c>
    </row>
    <row r="204" spans="1:6">
      <c r="A204" s="8" t="s">
        <v>299</v>
      </c>
      <c r="B204" s="1" t="s">
        <v>300</v>
      </c>
      <c r="C204" s="1">
        <v>60</v>
      </c>
      <c r="D204" s="28">
        <v>85</v>
      </c>
      <c r="E204" s="4">
        <f>(D204*Valores!D$6)*Valores!C$2</f>
        <v>34000</v>
      </c>
      <c r="F204" s="4">
        <f>(E204*(Valores!E$6+Valores!F$6+Valores!G$6))+E204</f>
        <v>82759.311059311061</v>
      </c>
    </row>
    <row r="205" spans="1:6">
      <c r="A205" s="8" t="s">
        <v>301</v>
      </c>
      <c r="B205" s="1" t="s">
        <v>302</v>
      </c>
      <c r="C205" s="1">
        <v>60</v>
      </c>
      <c r="D205" s="28">
        <v>93</v>
      </c>
      <c r="E205" s="4">
        <f>(D205*Valores!D$6)*Valores!C$2</f>
        <v>37200</v>
      </c>
      <c r="F205" s="4">
        <f>(E205*(Valores!E$6+Valores!F$6+Valores!G$6))+E205</f>
        <v>90548.422688422696</v>
      </c>
    </row>
    <row r="206" spans="1:6">
      <c r="A206" s="8" t="s">
        <v>303</v>
      </c>
      <c r="B206" s="1" t="s">
        <v>304</v>
      </c>
      <c r="C206" s="1">
        <v>60</v>
      </c>
      <c r="D206" s="28">
        <v>2903</v>
      </c>
      <c r="E206" s="4">
        <f>(D206*Valores!D$6)*Valores!C$2</f>
        <v>1161200</v>
      </c>
      <c r="F206" s="4">
        <f>(E206*(Valores!E$6+Valores!F$6+Valores!G$6))+E206</f>
        <v>2826473.8824138823</v>
      </c>
    </row>
    <row r="207" spans="1:6">
      <c r="A207" s="8" t="s">
        <v>305</v>
      </c>
      <c r="B207" s="1" t="s">
        <v>306</v>
      </c>
      <c r="C207" s="1">
        <v>60</v>
      </c>
      <c r="D207" s="28">
        <v>3768</v>
      </c>
      <c r="E207" s="4">
        <f>(D207*Valores!D$6)*Valores!C$2</f>
        <v>1507200</v>
      </c>
      <c r="F207" s="4">
        <f>(E207*(Valores!E$6+Valores!F$6+Valores!G$6))+E207</f>
        <v>3668671.5773115773</v>
      </c>
    </row>
    <row r="208" spans="1:6">
      <c r="A208" s="8" t="s">
        <v>307</v>
      </c>
      <c r="B208" s="1" t="s">
        <v>308</v>
      </c>
      <c r="C208" s="1">
        <v>60</v>
      </c>
      <c r="D208" s="28">
        <v>830</v>
      </c>
      <c r="E208" s="4">
        <f>(D208*Valores!D$6)*Valores!C$2</f>
        <v>332000</v>
      </c>
      <c r="F208" s="4">
        <f>(E208*(Valores!E$6+Valores!F$6+Valores!G$6))+E208</f>
        <v>808120.33152033156</v>
      </c>
    </row>
    <row r="209" spans="1:6">
      <c r="A209" s="8" t="s">
        <v>309</v>
      </c>
      <c r="B209" s="1" t="s">
        <v>310</v>
      </c>
      <c r="C209" s="1">
        <v>60</v>
      </c>
      <c r="D209" s="28">
        <v>66</v>
      </c>
      <c r="E209" s="4">
        <f>(D209*Valores!D$6)*Valores!C$2</f>
        <v>26400.000000000004</v>
      </c>
      <c r="F209" s="4">
        <f>(E209*(Valores!E$6+Valores!F$6+Valores!G$6))+E209</f>
        <v>64260.170940170952</v>
      </c>
    </row>
    <row r="210" spans="1:6">
      <c r="A210" s="8" t="s">
        <v>311</v>
      </c>
      <c r="B210" s="1" t="s">
        <v>312</v>
      </c>
      <c r="C210" s="1">
        <v>60</v>
      </c>
      <c r="D210" s="28">
        <v>8000</v>
      </c>
      <c r="E210" s="4">
        <f>(D210*Valores!D$6)*Valores!C$2</f>
        <v>3200000</v>
      </c>
      <c r="F210" s="4">
        <f>(E210*(Valores!E$6+Valores!F$6+Valores!G$6))+E210</f>
        <v>7789111.629111629</v>
      </c>
    </row>
    <row r="211" spans="1:6">
      <c r="A211" s="8" t="s">
        <v>313</v>
      </c>
      <c r="B211" s="1" t="s">
        <v>314</v>
      </c>
      <c r="C211" s="1">
        <v>60</v>
      </c>
      <c r="D211" s="28">
        <v>102</v>
      </c>
      <c r="E211" s="4">
        <f>(D211*Valores!D$6)*Valores!C$2</f>
        <v>40800.000000000007</v>
      </c>
      <c r="F211" s="4">
        <f>(E211*(Valores!E$6+Valores!F$6+Valores!G$6))+E211</f>
        <v>99311.173271173291</v>
      </c>
    </row>
    <row r="212" spans="1:6">
      <c r="A212" s="8" t="s">
        <v>315</v>
      </c>
      <c r="B212" s="1" t="s">
        <v>316</v>
      </c>
      <c r="C212" s="1">
        <v>60</v>
      </c>
      <c r="D212" s="28">
        <v>81</v>
      </c>
      <c r="E212" s="4">
        <f>(D212*Valores!D$6)*Valores!C$2</f>
        <v>32400</v>
      </c>
      <c r="F212" s="4">
        <f>(E212*(Valores!E$6+Valores!F$6+Valores!G$6))+E212</f>
        <v>78864.755244755244</v>
      </c>
    </row>
    <row r="213" spans="1:6">
      <c r="A213" s="8" t="s">
        <v>317</v>
      </c>
      <c r="B213" s="1" t="s">
        <v>318</v>
      </c>
      <c r="C213" s="1">
        <v>60</v>
      </c>
      <c r="D213" s="28">
        <v>535</v>
      </c>
      <c r="E213" s="4">
        <f>(D213*Valores!D$6)*Valores!C$2</f>
        <v>214000</v>
      </c>
      <c r="F213" s="4">
        <f>(E213*(Valores!E$6+Valores!F$6+Valores!G$6))+E213</f>
        <v>520896.84019684017</v>
      </c>
    </row>
    <row r="214" spans="1:6">
      <c r="A214" s="8" t="s">
        <v>319</v>
      </c>
      <c r="B214" s="1" t="s">
        <v>320</v>
      </c>
      <c r="C214" s="1">
        <v>60</v>
      </c>
      <c r="D214" s="28">
        <v>45</v>
      </c>
      <c r="E214" s="4">
        <f>(D214*Valores!D$6)*Valores!C$2</f>
        <v>18000</v>
      </c>
      <c r="F214" s="4">
        <f>(E214*(Valores!E$6+Valores!F$6+Valores!G$6))+E214</f>
        <v>43813.752913752913</v>
      </c>
    </row>
    <row r="215" spans="1:6">
      <c r="A215" s="8" t="s">
        <v>321</v>
      </c>
      <c r="B215" s="1" t="s">
        <v>322</v>
      </c>
      <c r="C215" s="1">
        <v>60</v>
      </c>
      <c r="D215" s="28">
        <v>80</v>
      </c>
      <c r="E215" s="4">
        <f>(D215*Valores!D$6)*Valores!C$2</f>
        <v>32000</v>
      </c>
      <c r="F215" s="4">
        <f>(E215*(Valores!E$6+Valores!F$6+Valores!G$6))+E215</f>
        <v>77891.116291116283</v>
      </c>
    </row>
    <row r="216" spans="1:6">
      <c r="A216" s="8" t="s">
        <v>323</v>
      </c>
      <c r="B216" s="1" t="s">
        <v>324</v>
      </c>
      <c r="C216" s="1">
        <v>60</v>
      </c>
      <c r="D216" s="28">
        <v>103</v>
      </c>
      <c r="E216" s="4">
        <f>(D216*Valores!D$6)*Valores!C$2</f>
        <v>41200</v>
      </c>
      <c r="F216" s="4">
        <f>(E216*(Valores!E$6+Valores!F$6+Valores!G$6))+E216</f>
        <v>100284.81222481222</v>
      </c>
    </row>
    <row r="217" spans="1:6">
      <c r="A217" s="8" t="s">
        <v>325</v>
      </c>
      <c r="B217" s="1" t="s">
        <v>326</v>
      </c>
      <c r="C217" s="1">
        <v>60</v>
      </c>
      <c r="D217" s="28">
        <v>129</v>
      </c>
      <c r="E217" s="4">
        <f>(D217*Valores!D$6)*Valores!C$2</f>
        <v>51600</v>
      </c>
      <c r="F217" s="4">
        <f>(E217*(Valores!E$6+Valores!F$6+Valores!G$6))+E217</f>
        <v>125599.42501942502</v>
      </c>
    </row>
    <row r="218" spans="1:6">
      <c r="A218" s="8" t="s">
        <v>327</v>
      </c>
      <c r="B218" s="1" t="s">
        <v>328</v>
      </c>
      <c r="C218" s="1">
        <v>18</v>
      </c>
      <c r="D218" s="28">
        <v>55</v>
      </c>
      <c r="E218" s="4">
        <f>(D218*Valores!D$6)*Valores!C$2</f>
        <v>22000</v>
      </c>
      <c r="F218" s="4">
        <f>(E218*(Valores!E$6+Valores!F$6+Valores!G$6))+E218</f>
        <v>53550.142450142448</v>
      </c>
    </row>
    <row r="219" spans="1:6">
      <c r="A219" s="8" t="s">
        <v>329</v>
      </c>
      <c r="B219" s="1" t="s">
        <v>330</v>
      </c>
      <c r="C219" s="1">
        <v>60</v>
      </c>
      <c r="D219" s="28">
        <v>155</v>
      </c>
      <c r="E219" s="4">
        <f>(D219*Valores!D$6)*Valores!C$2</f>
        <v>62000</v>
      </c>
      <c r="F219" s="4">
        <f>(E219*(Valores!E$6+Valores!F$6+Valores!G$6))+E219</f>
        <v>150914.03781403782</v>
      </c>
    </row>
    <row r="220" spans="1:6">
      <c r="A220" s="8" t="s">
        <v>331</v>
      </c>
      <c r="B220" s="1" t="s">
        <v>332</v>
      </c>
      <c r="C220" s="1">
        <v>60</v>
      </c>
      <c r="D220" s="28">
        <v>42</v>
      </c>
      <c r="E220" s="4">
        <f>(D220*Valores!D$6)*Valores!C$2</f>
        <v>16800</v>
      </c>
      <c r="F220" s="4">
        <f>(E220*(Valores!E$6+Valores!F$6+Valores!G$6))+E220</f>
        <v>40892.83605283605</v>
      </c>
    </row>
    <row r="221" spans="1:6">
      <c r="A221" s="8" t="s">
        <v>333</v>
      </c>
      <c r="B221" s="1" t="s">
        <v>334</v>
      </c>
      <c r="C221" s="1">
        <v>60</v>
      </c>
      <c r="D221" s="28">
        <v>54</v>
      </c>
      <c r="E221" s="4">
        <f>(D221*Valores!D$6)*Valores!C$2</f>
        <v>21600</v>
      </c>
      <c r="F221" s="4">
        <f>(E221*(Valores!E$6+Valores!F$6+Valores!G$6))+E221</f>
        <v>52576.503496503501</v>
      </c>
    </row>
    <row r="222" spans="1:6">
      <c r="A222" s="8" t="s">
        <v>335</v>
      </c>
      <c r="B222" s="1" t="s">
        <v>336</v>
      </c>
      <c r="C222" s="1">
        <v>12</v>
      </c>
      <c r="D222" s="28">
        <v>4080</v>
      </c>
      <c r="E222" s="4">
        <f>(D222*Valores!D$6)*Valores!C$2</f>
        <v>1632000</v>
      </c>
      <c r="F222" s="4">
        <f>(E222*(Valores!E$6+Valores!F$6+Valores!G$6))+E222</f>
        <v>3972446.9308469309</v>
      </c>
    </row>
    <row r="223" spans="1:6">
      <c r="A223" s="8" t="s">
        <v>337</v>
      </c>
      <c r="B223" s="1" t="s">
        <v>338</v>
      </c>
      <c r="C223" s="1">
        <v>18</v>
      </c>
      <c r="D223" s="28">
        <v>348</v>
      </c>
      <c r="E223" s="4">
        <f>(D223*Valores!D$6)*Valores!C$2</f>
        <v>139200.00000000003</v>
      </c>
      <c r="F223" s="4">
        <f>(E223*(Valores!E$6+Valores!F$6+Valores!G$6))+E223</f>
        <v>338826.35586635594</v>
      </c>
    </row>
    <row r="224" spans="1:6">
      <c r="A224" s="8" t="s">
        <v>339</v>
      </c>
      <c r="B224" s="1" t="s">
        <v>340</v>
      </c>
      <c r="C224" s="1">
        <v>60</v>
      </c>
      <c r="D224" s="28">
        <v>243</v>
      </c>
      <c r="E224" s="4">
        <f>(D224*Valores!D$6)*Valores!C$2</f>
        <v>97200</v>
      </c>
      <c r="F224" s="4">
        <f>(E224*(Valores!E$6+Valores!F$6+Valores!G$6))+E224</f>
        <v>236594.26573426573</v>
      </c>
    </row>
    <row r="225" spans="1:6">
      <c r="A225" s="8" t="s">
        <v>341</v>
      </c>
      <c r="B225" s="1" t="s">
        <v>342</v>
      </c>
      <c r="C225" s="1">
        <v>60</v>
      </c>
      <c r="D225" s="28">
        <v>10118</v>
      </c>
      <c r="E225" s="4">
        <f>(D225*Valores!D$6)*Valores!C$2</f>
        <v>4047200.0000000005</v>
      </c>
      <c r="F225" s="4">
        <f>(E225*(Valores!E$6+Valores!F$6+Valores!G$6))+E225</f>
        <v>9851278.9329189342</v>
      </c>
    </row>
    <row r="226" spans="1:6">
      <c r="A226" s="8" t="s">
        <v>343</v>
      </c>
      <c r="B226" s="1" t="s">
        <v>344</v>
      </c>
      <c r="C226" s="1">
        <v>60</v>
      </c>
      <c r="D226" s="28">
        <v>198</v>
      </c>
      <c r="E226" s="4">
        <f>(D226*Valores!D$6)*Valores!C$2</f>
        <v>79200</v>
      </c>
      <c r="F226" s="4">
        <f>(E226*(Valores!E$6+Valores!F$6+Valores!G$6))+E226</f>
        <v>192780.51282051281</v>
      </c>
    </row>
    <row r="227" spans="1:6">
      <c r="A227" s="8" t="s">
        <v>345</v>
      </c>
      <c r="B227" s="1" t="s">
        <v>346</v>
      </c>
      <c r="C227" s="1">
        <v>60</v>
      </c>
      <c r="D227" s="28">
        <v>237</v>
      </c>
      <c r="E227" s="4">
        <f>(D227*Valores!D$6)*Valores!C$2</f>
        <v>94800.000000000015</v>
      </c>
      <c r="F227" s="4">
        <f>(E227*(Valores!E$6+Valores!F$6+Valores!G$6))+E227</f>
        <v>230752.43201243202</v>
      </c>
    </row>
    <row r="228" spans="1:6">
      <c r="A228" s="8" t="s">
        <v>347</v>
      </c>
      <c r="B228" s="1" t="s">
        <v>348</v>
      </c>
      <c r="C228" s="1">
        <v>60</v>
      </c>
      <c r="D228" s="28">
        <v>270</v>
      </c>
      <c r="E228" s="4">
        <f>(D228*Valores!D$6)*Valores!C$2</f>
        <v>108000</v>
      </c>
      <c r="F228" s="4">
        <f>(E228*(Valores!E$6+Valores!F$6+Valores!G$6))+E228</f>
        <v>262882.51748251752</v>
      </c>
    </row>
    <row r="229" spans="1:6">
      <c r="A229" s="8" t="s">
        <v>349</v>
      </c>
      <c r="B229" s="1" t="s">
        <v>350</v>
      </c>
      <c r="C229" s="1">
        <v>60</v>
      </c>
      <c r="D229" s="28">
        <v>1836</v>
      </c>
      <c r="E229" s="4">
        <f>(D229*Valores!D$6)*Valores!C$2</f>
        <v>734400.00000000012</v>
      </c>
      <c r="F229" s="4">
        <f>(E229*(Valores!E$6+Valores!F$6+Valores!G$6))+E229</f>
        <v>1787601.1188811189</v>
      </c>
    </row>
    <row r="230" spans="1:6">
      <c r="A230" s="8" t="s">
        <v>351</v>
      </c>
      <c r="B230" s="1" t="s">
        <v>352</v>
      </c>
      <c r="C230" s="1">
        <v>60</v>
      </c>
      <c r="D230" s="28">
        <v>369</v>
      </c>
      <c r="E230" s="4">
        <f>(D230*Valores!D$6)*Valores!C$2</f>
        <v>147600</v>
      </c>
      <c r="F230" s="4">
        <f>(E230*(Valores!E$6+Valores!F$6+Valores!G$6))+E230</f>
        <v>359272.7738927739</v>
      </c>
    </row>
    <row r="231" spans="1:6">
      <c r="A231" s="8" t="s">
        <v>353</v>
      </c>
      <c r="B231" s="1" t="s">
        <v>354</v>
      </c>
      <c r="C231" s="1">
        <v>60</v>
      </c>
      <c r="D231" s="28">
        <v>264</v>
      </c>
      <c r="E231" s="4">
        <f>(D231*Valores!D$6)*Valores!C$2</f>
        <v>105600.00000000001</v>
      </c>
      <c r="F231" s="4">
        <f>(E231*(Valores!E$6+Valores!F$6+Valores!G$6))+E231</f>
        <v>257040.68376068381</v>
      </c>
    </row>
    <row r="232" spans="1:6">
      <c r="A232" s="8" t="s">
        <v>355</v>
      </c>
      <c r="B232" s="1" t="s">
        <v>356</v>
      </c>
      <c r="C232" s="1">
        <v>60</v>
      </c>
      <c r="D232" s="28">
        <v>330</v>
      </c>
      <c r="E232" s="4">
        <f>(D232*Valores!D$6)*Valores!C$2</f>
        <v>132000</v>
      </c>
      <c r="F232" s="4">
        <f>(E232*(Valores!E$6+Valores!F$6+Valores!G$6))+E232</f>
        <v>321300.85470085469</v>
      </c>
    </row>
    <row r="233" spans="1:6">
      <c r="A233" s="8" t="s">
        <v>357</v>
      </c>
      <c r="B233" s="1" t="s">
        <v>358</v>
      </c>
      <c r="C233" s="1">
        <v>60</v>
      </c>
      <c r="D233" s="28">
        <v>315</v>
      </c>
      <c r="E233" s="4">
        <f>(D233*Valores!D$6)*Valores!C$2</f>
        <v>126000</v>
      </c>
      <c r="F233" s="4">
        <f>(E233*(Valores!E$6+Valores!F$6+Valores!G$6))+E233</f>
        <v>306696.27039627038</v>
      </c>
    </row>
    <row r="234" spans="1:6">
      <c r="A234" s="8" t="s">
        <v>359</v>
      </c>
      <c r="B234" s="1" t="s">
        <v>360</v>
      </c>
      <c r="C234" s="1">
        <v>60</v>
      </c>
      <c r="D234" s="28">
        <v>120</v>
      </c>
      <c r="E234" s="4">
        <f>(D234*Valores!D$6)*Valores!C$2</f>
        <v>48000</v>
      </c>
      <c r="F234" s="4">
        <f>(E234*(Valores!E$6+Valores!F$6+Valores!G$6))+E234</f>
        <v>116836.67443667444</v>
      </c>
    </row>
    <row r="235" spans="1:6">
      <c r="A235" s="8" t="s">
        <v>361</v>
      </c>
      <c r="B235" s="1" t="s">
        <v>362</v>
      </c>
      <c r="C235" s="1">
        <v>60</v>
      </c>
      <c r="D235" s="28">
        <v>144</v>
      </c>
      <c r="E235" s="4">
        <f>(D235*Valores!D$6)*Valores!C$2</f>
        <v>57600</v>
      </c>
      <c r="F235" s="4">
        <f>(E235*(Valores!E$6+Valores!F$6+Valores!G$6))+E235</f>
        <v>140204.00932400933</v>
      </c>
    </row>
    <row r="236" spans="1:6">
      <c r="A236" s="8" t="s">
        <v>363</v>
      </c>
      <c r="B236" s="1" t="s">
        <v>364</v>
      </c>
      <c r="C236" s="1">
        <v>60</v>
      </c>
      <c r="D236" s="28">
        <v>18000</v>
      </c>
      <c r="E236" s="4">
        <f>(D236*Valores!D$6)*Valores!C$2</f>
        <v>7200000</v>
      </c>
      <c r="F236" s="4">
        <f>(E236*(Valores!E$6+Valores!F$6+Valores!G$6))+E236</f>
        <v>17525501.165501166</v>
      </c>
    </row>
    <row r="237" spans="1:6">
      <c r="A237" s="8" t="s">
        <v>365</v>
      </c>
      <c r="B237" s="1" t="s">
        <v>366</v>
      </c>
      <c r="C237" s="1">
        <v>60</v>
      </c>
      <c r="D237" s="28">
        <v>543</v>
      </c>
      <c r="E237" s="4">
        <f>(D237*Valores!D$6)*Valores!C$2</f>
        <v>217200.00000000003</v>
      </c>
      <c r="F237" s="4">
        <f>(E237*(Valores!E$6+Valores!F$6+Valores!G$6))+E237</f>
        <v>528685.95182595192</v>
      </c>
    </row>
    <row r="238" spans="1:6">
      <c r="A238" s="8" t="s">
        <v>367</v>
      </c>
      <c r="B238" s="1" t="s">
        <v>368</v>
      </c>
      <c r="C238" s="1">
        <v>12</v>
      </c>
      <c r="D238" s="28">
        <v>12000</v>
      </c>
      <c r="E238" s="4">
        <f>(D238*Valores!D$6)*Valores!C$2</f>
        <v>4800000</v>
      </c>
      <c r="F238" s="4">
        <f>(E238*(Valores!E$6+Valores!F$6+Valores!G$6))+E238</f>
        <v>11683667.443667443</v>
      </c>
    </row>
    <row r="239" spans="1:6">
      <c r="A239" s="8" t="s">
        <v>369</v>
      </c>
      <c r="B239" s="1" t="s">
        <v>370</v>
      </c>
      <c r="C239" s="1">
        <v>60</v>
      </c>
      <c r="D239" s="28">
        <v>1113</v>
      </c>
      <c r="E239" s="4">
        <f>(D239*Valores!D$6)*Valores!C$2</f>
        <v>445200.00000000006</v>
      </c>
      <c r="F239" s="4">
        <f>(E239*(Valores!E$6+Valores!F$6+Valores!G$6))+E239</f>
        <v>1083660.1554001556</v>
      </c>
    </row>
    <row r="240" spans="1:6">
      <c r="A240" s="8" t="s">
        <v>371</v>
      </c>
      <c r="B240" s="1" t="s">
        <v>372</v>
      </c>
      <c r="C240" s="1">
        <v>60</v>
      </c>
      <c r="D240" s="28">
        <v>933</v>
      </c>
      <c r="E240" s="4">
        <f>(D240*Valores!D$6)*Valores!C$2</f>
        <v>373200.00000000006</v>
      </c>
      <c r="F240" s="4">
        <f>(E240*(Valores!E$6+Valores!F$6+Valores!G$6))+E240</f>
        <v>908405.1437451439</v>
      </c>
    </row>
    <row r="241" spans="1:6">
      <c r="A241" s="8" t="s">
        <v>373</v>
      </c>
      <c r="B241" s="1" t="s">
        <v>374</v>
      </c>
      <c r="C241" s="1">
        <v>60</v>
      </c>
      <c r="D241" s="28">
        <v>900</v>
      </c>
      <c r="E241" s="4">
        <f>(D241*Valores!D$6)*Valores!C$2</f>
        <v>360000</v>
      </c>
      <c r="F241" s="4">
        <f>(E241*(Valores!E$6+Valores!F$6+Valores!G$6))+E241</f>
        <v>876275.05827505828</v>
      </c>
    </row>
    <row r="242" spans="1:6">
      <c r="A242" s="8" t="s">
        <v>375</v>
      </c>
      <c r="B242" s="1" t="s">
        <v>376</v>
      </c>
      <c r="C242" s="1">
        <v>12</v>
      </c>
      <c r="D242" s="28">
        <v>9000</v>
      </c>
      <c r="E242" s="4">
        <f>(D242*Valores!D$6)*Valores!C$2</f>
        <v>3600000</v>
      </c>
      <c r="F242" s="4">
        <f>(E242*(Valores!E$6+Valores!F$6+Valores!G$6))+E242</f>
        <v>8762750.5827505831</v>
      </c>
    </row>
    <row r="243" spans="1:6">
      <c r="A243" s="8" t="s">
        <v>377</v>
      </c>
      <c r="B243" s="1" t="s">
        <v>378</v>
      </c>
      <c r="C243" s="1">
        <v>60</v>
      </c>
      <c r="D243" s="28">
        <v>1803</v>
      </c>
      <c r="E243" s="4">
        <f>(D243*Valores!D$6)*Valores!C$2</f>
        <v>721200</v>
      </c>
      <c r="F243" s="4">
        <f>(E243*(Valores!E$6+Valores!F$6+Valores!G$6))+E243</f>
        <v>1755471.0334110335</v>
      </c>
    </row>
    <row r="244" spans="1:6">
      <c r="A244" s="8" t="s">
        <v>379</v>
      </c>
      <c r="B244" s="1" t="s">
        <v>380</v>
      </c>
      <c r="C244" s="1">
        <v>12</v>
      </c>
      <c r="D244" s="28">
        <v>5175</v>
      </c>
      <c r="E244" s="4">
        <f>(D244*Valores!D$6)*Valores!C$2</f>
        <v>2070000</v>
      </c>
      <c r="F244" s="4">
        <f>(E244*(Valores!E$6+Valores!F$6+Valores!G$6))+E244</f>
        <v>5038581.5850815848</v>
      </c>
    </row>
    <row r="245" spans="1:6">
      <c r="A245" s="8" t="s">
        <v>381</v>
      </c>
      <c r="B245" s="1" t="s">
        <v>382</v>
      </c>
      <c r="C245" s="1">
        <v>60</v>
      </c>
      <c r="D245" s="28">
        <v>183</v>
      </c>
      <c r="E245" s="4">
        <f>(D245*Valores!D$6)*Valores!C$2</f>
        <v>73200</v>
      </c>
      <c r="F245" s="4">
        <f>(E245*(Valores!E$6+Valores!F$6+Valores!G$6))+E245</f>
        <v>178175.92851592851</v>
      </c>
    </row>
    <row r="246" spans="1:6">
      <c r="A246" s="8" t="s">
        <v>383</v>
      </c>
      <c r="B246" s="1" t="s">
        <v>384</v>
      </c>
      <c r="C246" s="1">
        <v>60</v>
      </c>
      <c r="D246" s="28">
        <v>111</v>
      </c>
      <c r="E246" s="4">
        <f>(D246*Valores!D$6)*Valores!C$2</f>
        <v>44400.000000000007</v>
      </c>
      <c r="F246" s="4">
        <f>(E246*(Valores!E$6+Valores!F$6+Valores!G$6))+E246</f>
        <v>108073.92385392387</v>
      </c>
    </row>
    <row r="247" spans="1:6">
      <c r="A247" s="8" t="s">
        <v>385</v>
      </c>
      <c r="B247" s="1" t="s">
        <v>386</v>
      </c>
      <c r="C247" s="1">
        <v>60</v>
      </c>
      <c r="D247" s="28">
        <v>123</v>
      </c>
      <c r="E247" s="4">
        <f>(D247*Valores!D$6)*Valores!C$2</f>
        <v>49200</v>
      </c>
      <c r="F247" s="4">
        <f>(E247*(Valores!E$6+Valores!F$6+Valores!G$6))+E247</f>
        <v>119757.59129759129</v>
      </c>
    </row>
    <row r="248" spans="1:6">
      <c r="A248" s="8" t="s">
        <v>387</v>
      </c>
      <c r="B248" s="1" t="s">
        <v>388</v>
      </c>
      <c r="C248" s="1">
        <v>60</v>
      </c>
      <c r="D248" s="28">
        <v>177</v>
      </c>
      <c r="E248" s="4">
        <f>(D248*Valores!D$6)*Valores!C$2</f>
        <v>70800</v>
      </c>
      <c r="F248" s="4">
        <f>(E248*(Valores!E$6+Valores!F$6+Valores!G$6))+E248</f>
        <v>172334.0947940948</v>
      </c>
    </row>
    <row r="249" spans="1:6">
      <c r="A249" s="8" t="s">
        <v>389</v>
      </c>
      <c r="B249" s="1" t="s">
        <v>390</v>
      </c>
      <c r="C249" s="1">
        <v>60</v>
      </c>
      <c r="D249" s="28">
        <v>216</v>
      </c>
      <c r="E249" s="4">
        <f>(D249*Valores!D$6)*Valores!C$2</f>
        <v>86400</v>
      </c>
      <c r="F249" s="4">
        <f>(E249*(Valores!E$6+Valores!F$6+Valores!G$6))+E249</f>
        <v>210306.013986014</v>
      </c>
    </row>
    <row r="250" spans="1:6">
      <c r="A250" s="8" t="s">
        <v>391</v>
      </c>
      <c r="B250" s="1" t="s">
        <v>392</v>
      </c>
      <c r="C250" s="1">
        <v>60</v>
      </c>
      <c r="D250" s="28">
        <v>126</v>
      </c>
      <c r="E250" s="4">
        <f>(D250*Valores!D$6)*Valores!C$2</f>
        <v>50400.000000000007</v>
      </c>
      <c r="F250" s="4">
        <f>(E250*(Valores!E$6+Valores!F$6+Valores!G$6))+E250</f>
        <v>122678.50815850816</v>
      </c>
    </row>
    <row r="251" spans="1:6">
      <c r="A251" s="8" t="s">
        <v>393</v>
      </c>
      <c r="B251" s="1" t="s">
        <v>394</v>
      </c>
      <c r="C251" s="1">
        <v>60</v>
      </c>
      <c r="D251" s="28">
        <v>165</v>
      </c>
      <c r="E251" s="4">
        <f>(D251*Valores!D$6)*Valores!C$2</f>
        <v>66000</v>
      </c>
      <c r="F251" s="4">
        <f>(E251*(Valores!E$6+Valores!F$6+Valores!G$6))+E251</f>
        <v>160650.42735042734</v>
      </c>
    </row>
    <row r="252" spans="1:6">
      <c r="A252" s="8" t="s">
        <v>395</v>
      </c>
      <c r="B252" s="1" t="s">
        <v>396</v>
      </c>
      <c r="C252" s="1">
        <v>60</v>
      </c>
      <c r="D252" s="28">
        <v>180</v>
      </c>
      <c r="E252" s="4">
        <f>(D252*Valores!D$6)*Valores!C$2</f>
        <v>72000</v>
      </c>
      <c r="F252" s="4">
        <f>(E252*(Valores!E$6+Valores!F$6+Valores!G$6))+E252</f>
        <v>175255.01165501165</v>
      </c>
    </row>
    <row r="253" spans="1:6">
      <c r="A253" s="8" t="s">
        <v>397</v>
      </c>
      <c r="B253" s="1" t="s">
        <v>398</v>
      </c>
      <c r="C253" s="1">
        <v>60</v>
      </c>
      <c r="D253" s="28">
        <v>105</v>
      </c>
      <c r="E253" s="4">
        <f>(D253*Valores!D$6)*Valores!C$2</f>
        <v>42000</v>
      </c>
      <c r="F253" s="4">
        <f>(E253*(Valores!E$6+Valores!F$6+Valores!G$6))+E253</f>
        <v>102232.09013209013</v>
      </c>
    </row>
    <row r="254" spans="1:6">
      <c r="A254" s="8" t="s">
        <v>399</v>
      </c>
      <c r="B254" s="1" t="s">
        <v>400</v>
      </c>
      <c r="C254" s="1">
        <v>60</v>
      </c>
      <c r="D254" s="28">
        <v>132</v>
      </c>
      <c r="E254" s="4">
        <f>(D254*Valores!D$6)*Valores!C$2</f>
        <v>52800.000000000007</v>
      </c>
      <c r="F254" s="4">
        <f>(E254*(Valores!E$6+Valores!F$6+Valores!G$6))+E254</f>
        <v>128520.3418803419</v>
      </c>
    </row>
    <row r="255" spans="1:6">
      <c r="A255" s="8" t="s">
        <v>401</v>
      </c>
      <c r="B255" s="1" t="s">
        <v>402</v>
      </c>
      <c r="C255" s="1">
        <v>60</v>
      </c>
      <c r="D255" s="28">
        <v>111</v>
      </c>
      <c r="E255" s="4">
        <f>(D255*Valores!D$6)*Valores!C$2</f>
        <v>44400.000000000007</v>
      </c>
      <c r="F255" s="4">
        <f>(E255*(Valores!E$6+Valores!F$6+Valores!G$6))+E255</f>
        <v>108073.92385392387</v>
      </c>
    </row>
    <row r="256" spans="1:6">
      <c r="A256" s="8" t="s">
        <v>403</v>
      </c>
      <c r="B256" s="1" t="s">
        <v>404</v>
      </c>
      <c r="C256" s="1">
        <v>12</v>
      </c>
      <c r="D256" s="28">
        <v>0</v>
      </c>
      <c r="E256" s="4">
        <f>(D256*Valores!D$6)*Valores!C$2</f>
        <v>0</v>
      </c>
      <c r="F256" s="4">
        <f>(E256*(Valores!E$6+Valores!F$6+Valores!G$6))+E256</f>
        <v>0</v>
      </c>
    </row>
    <row r="257" spans="1:6">
      <c r="A257" s="8" t="s">
        <v>405</v>
      </c>
      <c r="B257" s="1" t="s">
        <v>406</v>
      </c>
      <c r="C257" s="1">
        <v>60</v>
      </c>
      <c r="D257" s="28">
        <v>108</v>
      </c>
      <c r="E257" s="4">
        <f>(D257*Valores!D$6)*Valores!C$2</f>
        <v>43200</v>
      </c>
      <c r="F257" s="4">
        <f>(E257*(Valores!E$6+Valores!F$6+Valores!G$6))+E257</f>
        <v>105153.006993007</v>
      </c>
    </row>
  </sheetData>
  <protectedRanges>
    <protectedRange sqref="A257:B257 D257 A258:D4604" name="Product Info"/>
    <protectedRange sqref="A38:C91 A93:C125 A247:B255 A139:B141 A231:B233 C239:C257 A92:B92 A127:C138 A2:B37 A126:B126 A142:C213 C214:C237" name="Product Info_2_1"/>
    <protectedRange sqref="C92" name="Product Info_2_2"/>
    <protectedRange sqref="C238" name="Product Info_2_3"/>
    <protectedRange sqref="C126" name="Product Info_2_4"/>
    <protectedRange sqref="C139:C141" name="Product Info_2_5"/>
    <protectedRange sqref="C2:C37" name="Product Info_2_7"/>
  </protectedRanges>
  <conditionalFormatting sqref="A2:A257">
    <cfRule type="duplicateValues" dxfId="70" priority="1"/>
  </conditionalFormatting>
  <conditionalFormatting sqref="A2:A257">
    <cfRule type="duplicateValues" dxfId="69" priority="2"/>
  </conditionalFormatting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"/>
  <sheetViews>
    <sheetView workbookViewId="0">
      <selection sqref="A1:F1"/>
    </sheetView>
  </sheetViews>
  <sheetFormatPr baseColWidth="10" defaultColWidth="114.7109375" defaultRowHeight="15"/>
  <cols>
    <col min="1" max="1" width="9.85546875" bestFit="1" customWidth="1"/>
    <col min="2" max="2" width="14" bestFit="1" customWidth="1"/>
    <col min="3" max="3" width="90.85546875" bestFit="1" customWidth="1"/>
    <col min="4" max="4" width="24.140625" style="10" customWidth="1"/>
    <col min="5" max="5" width="16.28515625" bestFit="1" customWidth="1"/>
    <col min="6" max="6" width="20.5703125" bestFit="1" customWidth="1"/>
  </cols>
  <sheetData>
    <row r="1" spans="1:6">
      <c r="A1" t="s">
        <v>422</v>
      </c>
      <c r="B1" t="s">
        <v>423</v>
      </c>
      <c r="C1" t="s">
        <v>413</v>
      </c>
      <c r="D1" s="10" t="s">
        <v>416</v>
      </c>
      <c r="E1" t="s">
        <v>409</v>
      </c>
      <c r="F1" t="s">
        <v>410</v>
      </c>
    </row>
    <row r="2" spans="1:6">
      <c r="A2" t="s">
        <v>424</v>
      </c>
      <c r="B2" t="s">
        <v>425</v>
      </c>
      <c r="C2" t="s">
        <v>426</v>
      </c>
      <c r="D2" s="14">
        <v>10.5</v>
      </c>
      <c r="E2" s="16">
        <f>(D2*Valores!D$8)*Valores!C$3</f>
        <v>9712.5</v>
      </c>
      <c r="F2" s="4">
        <f>(E2*(Valores!E$8+Valores!G$8))+E2</f>
        <v>19425</v>
      </c>
    </row>
    <row r="3" spans="1:6">
      <c r="A3" t="s">
        <v>424</v>
      </c>
      <c r="B3" t="s">
        <v>427</v>
      </c>
      <c r="C3" t="s">
        <v>428</v>
      </c>
      <c r="D3" s="14">
        <v>2800</v>
      </c>
      <c r="E3" s="16">
        <f>(D3*Valores!D$8)*Valores!C$3</f>
        <v>2590000</v>
      </c>
      <c r="F3" s="16">
        <f>(E3*(Valores!E$8+Valores!G$8))+E3</f>
        <v>5180000</v>
      </c>
    </row>
    <row r="4" spans="1:6">
      <c r="A4" t="s">
        <v>424</v>
      </c>
      <c r="B4" t="s">
        <v>429</v>
      </c>
      <c r="C4" t="s">
        <v>430</v>
      </c>
      <c r="D4" s="14">
        <v>2800</v>
      </c>
      <c r="E4" s="16">
        <f>(D4*Valores!D$8)*Valores!C$3</f>
        <v>2590000</v>
      </c>
      <c r="F4" s="16">
        <f>(E4*(Valores!E$8+Valores!G$8))+E4</f>
        <v>5180000</v>
      </c>
    </row>
    <row r="5" spans="1:6">
      <c r="A5" t="s">
        <v>431</v>
      </c>
      <c r="B5" t="s">
        <v>432</v>
      </c>
      <c r="C5" t="s">
        <v>433</v>
      </c>
      <c r="D5" s="14">
        <v>545</v>
      </c>
      <c r="E5" s="16">
        <f>(D5*Valores!D$8)*Valores!C$3</f>
        <v>504125</v>
      </c>
      <c r="F5" s="16">
        <f>(E5*(Valores!E$8+Valores!G$8))+E5</f>
        <v>1008250</v>
      </c>
    </row>
    <row r="6" spans="1:6">
      <c r="A6" t="s">
        <v>424</v>
      </c>
      <c r="B6" t="s">
        <v>434</v>
      </c>
      <c r="C6" t="s">
        <v>435</v>
      </c>
      <c r="D6" s="14">
        <v>52.5</v>
      </c>
      <c r="E6" s="16">
        <f>(D6*Valores!D$8)*Valores!C$3</f>
        <v>48562.5</v>
      </c>
      <c r="F6" s="16">
        <f>(E6*(Valores!E$8+Valores!G$8))+E6</f>
        <v>97125</v>
      </c>
    </row>
    <row r="7" spans="1:6">
      <c r="A7" t="s">
        <v>424</v>
      </c>
      <c r="B7" t="s">
        <v>436</v>
      </c>
      <c r="C7" t="s">
        <v>437</v>
      </c>
      <c r="D7" s="14">
        <v>52.5</v>
      </c>
      <c r="E7" s="16">
        <f>(D7*Valores!D$8)*Valores!C$3</f>
        <v>48562.5</v>
      </c>
      <c r="F7" s="16">
        <f>(E7*(Valores!E$8+Valores!G$8))+E7</f>
        <v>97125</v>
      </c>
    </row>
    <row r="8" spans="1:6">
      <c r="A8" t="s">
        <v>424</v>
      </c>
      <c r="B8" t="s">
        <v>438</v>
      </c>
      <c r="C8" t="s">
        <v>439</v>
      </c>
      <c r="D8" s="14">
        <v>90</v>
      </c>
      <c r="E8" s="16">
        <f>(D8*Valores!D$8)*Valores!C$3</f>
        <v>83250</v>
      </c>
      <c r="F8" s="16">
        <f>(E8*(Valores!E$8+Valores!G$8))+E8</f>
        <v>166500</v>
      </c>
    </row>
    <row r="9" spans="1:6">
      <c r="A9" t="s">
        <v>424</v>
      </c>
      <c r="B9" t="s">
        <v>440</v>
      </c>
      <c r="C9" t="s">
        <v>441</v>
      </c>
      <c r="D9" s="14">
        <v>200</v>
      </c>
      <c r="E9" s="16">
        <f>(D9*Valores!D$8)*Valores!C$3</f>
        <v>185000</v>
      </c>
      <c r="F9" s="16">
        <f>(E9*(Valores!E$8+Valores!G$8))+E9</f>
        <v>370000</v>
      </c>
    </row>
    <row r="10" spans="1:6">
      <c r="A10" t="s">
        <v>424</v>
      </c>
      <c r="B10" t="s">
        <v>442</v>
      </c>
      <c r="C10" t="s">
        <v>443</v>
      </c>
      <c r="D10" s="14">
        <v>1300</v>
      </c>
      <c r="E10" s="16">
        <f>(D10*Valores!D$8)*Valores!C$3</f>
        <v>1202500</v>
      </c>
      <c r="F10" s="16">
        <f>(E10*(Valores!E$8+Valores!G$8))+E10</f>
        <v>2405000</v>
      </c>
    </row>
    <row r="11" spans="1:6">
      <c r="A11" t="s">
        <v>424</v>
      </c>
      <c r="B11" t="s">
        <v>444</v>
      </c>
      <c r="C11" t="s">
        <v>445</v>
      </c>
      <c r="D11" s="14">
        <v>63</v>
      </c>
      <c r="E11" s="16">
        <f>(D11*Valores!D$8)*Valores!C$3</f>
        <v>58275</v>
      </c>
      <c r="F11" s="16">
        <f>(E11*(Valores!E$8+Valores!G$8))+E11</f>
        <v>116550</v>
      </c>
    </row>
    <row r="12" spans="1:6">
      <c r="A12" t="s">
        <v>424</v>
      </c>
      <c r="B12" t="s">
        <v>446</v>
      </c>
      <c r="C12" t="s">
        <v>447</v>
      </c>
      <c r="D12" s="14">
        <v>262.5</v>
      </c>
      <c r="E12" s="16">
        <f>(D12*Valores!D$8)*Valores!C$3</f>
        <v>242812.5</v>
      </c>
      <c r="F12" s="16">
        <f>(E12*(Valores!E$8+Valores!G$8))+E12</f>
        <v>485625</v>
      </c>
    </row>
    <row r="13" spans="1:6">
      <c r="A13" t="s">
        <v>424</v>
      </c>
      <c r="B13" t="s">
        <v>448</v>
      </c>
      <c r="C13" t="s">
        <v>449</v>
      </c>
      <c r="D13" s="14">
        <v>100</v>
      </c>
      <c r="E13" s="16">
        <f>(D13*Valores!D$8)*Valores!C$3</f>
        <v>92500</v>
      </c>
      <c r="F13" s="16">
        <f>(E13*(Valores!E$8+Valores!G$8))+E13</f>
        <v>185000</v>
      </c>
    </row>
    <row r="14" spans="1:6">
      <c r="A14" t="s">
        <v>424</v>
      </c>
      <c r="B14" t="s">
        <v>450</v>
      </c>
      <c r="C14" t="s">
        <v>451</v>
      </c>
      <c r="D14" s="14">
        <v>280</v>
      </c>
      <c r="E14" s="16">
        <f>(D14*Valores!D$8)*Valores!C$3</f>
        <v>259000</v>
      </c>
      <c r="F14" s="16">
        <f>(E14*(Valores!E$8+Valores!G$8))+E14</f>
        <v>518000</v>
      </c>
    </row>
    <row r="15" spans="1:6">
      <c r="A15" t="s">
        <v>424</v>
      </c>
      <c r="B15" t="s">
        <v>452</v>
      </c>
      <c r="C15" t="s">
        <v>453</v>
      </c>
      <c r="D15" s="14">
        <v>300</v>
      </c>
      <c r="E15" s="16">
        <f>(D15*Valores!D$8)*Valores!C$3</f>
        <v>277500</v>
      </c>
      <c r="F15" s="16">
        <f>(E15*(Valores!E$8+Valores!G$8))+E15</f>
        <v>555000</v>
      </c>
    </row>
    <row r="16" spans="1:6">
      <c r="A16" t="s">
        <v>424</v>
      </c>
      <c r="B16" t="s">
        <v>454</v>
      </c>
      <c r="C16" t="s">
        <v>455</v>
      </c>
      <c r="D16" s="14">
        <v>800</v>
      </c>
      <c r="E16" s="16">
        <f>(D16*Valores!D$8)*Valores!C$3</f>
        <v>740000</v>
      </c>
      <c r="F16" s="16">
        <f>(E16*(Valores!E$8+Valores!G$8))+E16</f>
        <v>1480000</v>
      </c>
    </row>
    <row r="17" spans="1:6">
      <c r="A17" t="s">
        <v>424</v>
      </c>
      <c r="B17" t="s">
        <v>456</v>
      </c>
      <c r="C17" t="s">
        <v>457</v>
      </c>
      <c r="D17" s="14">
        <v>350</v>
      </c>
      <c r="E17" s="16">
        <f>(D17*Valores!D$8)*Valores!C$3</f>
        <v>323750</v>
      </c>
      <c r="F17" s="16">
        <f>(E17*(Valores!E$8+Valores!G$8))+E17</f>
        <v>647500</v>
      </c>
    </row>
    <row r="18" spans="1:6">
      <c r="A18" t="s">
        <v>458</v>
      </c>
      <c r="B18" t="s">
        <v>459</v>
      </c>
      <c r="C18" t="s">
        <v>460</v>
      </c>
      <c r="D18" s="14">
        <v>367.5</v>
      </c>
      <c r="E18" s="16">
        <f>(D18*Valores!D$8)*Valores!C$3</f>
        <v>339937.5</v>
      </c>
      <c r="F18" s="16">
        <f>(E18*(Valores!E$8+Valores!G$8))+E18</f>
        <v>679875</v>
      </c>
    </row>
    <row r="19" spans="1:6">
      <c r="A19" t="s">
        <v>424</v>
      </c>
      <c r="B19" t="s">
        <v>461</v>
      </c>
      <c r="C19" t="s">
        <v>462</v>
      </c>
      <c r="D19" s="14">
        <v>500</v>
      </c>
      <c r="E19" s="16">
        <f>(D19*Valores!D$8)*Valores!C$3</f>
        <v>462500</v>
      </c>
      <c r="F19" s="16">
        <f>(E19*(Valores!E$8+Valores!G$8))+E19</f>
        <v>925000</v>
      </c>
    </row>
    <row r="20" spans="1:6">
      <c r="A20" t="s">
        <v>424</v>
      </c>
      <c r="B20" t="s">
        <v>463</v>
      </c>
      <c r="C20" t="s">
        <v>464</v>
      </c>
      <c r="D20" s="14">
        <v>80</v>
      </c>
      <c r="E20" s="16">
        <f>(D20*Valores!D$8)*Valores!C$3</f>
        <v>74000</v>
      </c>
      <c r="F20" s="16">
        <f>(E20*(Valores!E$8+Valores!G$8))+E20</f>
        <v>148000</v>
      </c>
    </row>
    <row r="21" spans="1:6">
      <c r="A21" t="s">
        <v>424</v>
      </c>
      <c r="B21" t="s">
        <v>465</v>
      </c>
      <c r="C21" t="s">
        <v>466</v>
      </c>
      <c r="D21" s="14">
        <v>320</v>
      </c>
      <c r="E21" s="16">
        <f>(D21*Valores!D$8)*Valores!C$3</f>
        <v>296000</v>
      </c>
      <c r="F21" s="16">
        <f>(E21*(Valores!E$8+Valores!G$8))+E21</f>
        <v>592000</v>
      </c>
    </row>
    <row r="22" spans="1:6">
      <c r="A22" t="s">
        <v>424</v>
      </c>
      <c r="B22" t="s">
        <v>467</v>
      </c>
      <c r="C22" t="s">
        <v>468</v>
      </c>
      <c r="D22" s="14">
        <v>2625</v>
      </c>
      <c r="E22" s="16">
        <f>(D22*Valores!D$8)*Valores!C$3</f>
        <v>2428125</v>
      </c>
      <c r="F22" s="16">
        <f>(E22*(Valores!E$8+Valores!G$8))+E22</f>
        <v>4856250</v>
      </c>
    </row>
    <row r="23" spans="1:6">
      <c r="A23" t="s">
        <v>424</v>
      </c>
      <c r="B23" t="s">
        <v>469</v>
      </c>
      <c r="C23" t="s">
        <v>470</v>
      </c>
      <c r="D23" s="14">
        <v>100</v>
      </c>
      <c r="E23" s="16">
        <f>(D23*Valores!D$8)*Valores!C$3</f>
        <v>92500</v>
      </c>
      <c r="F23" s="16">
        <f>(E23*(Valores!E$8+Valores!G$8))+E23</f>
        <v>185000</v>
      </c>
    </row>
    <row r="24" spans="1:6">
      <c r="A24" t="s">
        <v>424</v>
      </c>
      <c r="B24" t="s">
        <v>471</v>
      </c>
      <c r="C24" t="s">
        <v>472</v>
      </c>
      <c r="D24" s="14">
        <v>75</v>
      </c>
      <c r="E24" s="16">
        <f>(D24*Valores!D$8)*Valores!C$3</f>
        <v>69375</v>
      </c>
      <c r="F24" s="16">
        <f>(E24*(Valores!E$8+Valores!G$8))+E24</f>
        <v>138750</v>
      </c>
    </row>
    <row r="25" spans="1:6">
      <c r="A25" t="s">
        <v>424</v>
      </c>
      <c r="B25" t="s">
        <v>473</v>
      </c>
      <c r="C25" t="s">
        <v>474</v>
      </c>
      <c r="D25" s="14">
        <v>20</v>
      </c>
      <c r="E25" s="16">
        <f>(D25*Valores!D$8)*Valores!C$3</f>
        <v>18500</v>
      </c>
      <c r="F25" s="16">
        <f>(E25*(Valores!E$8+Valores!G$8))+E25</f>
        <v>37000</v>
      </c>
    </row>
    <row r="26" spans="1:6">
      <c r="A26" t="s">
        <v>424</v>
      </c>
      <c r="B26" t="s">
        <v>475</v>
      </c>
      <c r="C26" t="s">
        <v>476</v>
      </c>
      <c r="D26" s="14">
        <v>65</v>
      </c>
      <c r="E26" s="16">
        <f>(D26*Valores!D$8)*Valores!C$3</f>
        <v>60125</v>
      </c>
      <c r="F26" s="16">
        <f>(E26*(Valores!E$8+Valores!G$8))+E26</f>
        <v>120250</v>
      </c>
    </row>
    <row r="27" spans="1:6">
      <c r="A27" t="s">
        <v>424</v>
      </c>
      <c r="B27" t="s">
        <v>477</v>
      </c>
      <c r="C27" t="s">
        <v>478</v>
      </c>
      <c r="D27" s="14">
        <v>52.5</v>
      </c>
      <c r="E27" s="16">
        <f>(D27*Valores!D$8)*Valores!C$3</f>
        <v>48562.5</v>
      </c>
      <c r="F27" s="16">
        <f>(E27*(Valores!E$8+Valores!G$8))+E27</f>
        <v>97125</v>
      </c>
    </row>
    <row r="28" spans="1:6">
      <c r="A28" t="s">
        <v>424</v>
      </c>
      <c r="B28" t="s">
        <v>479</v>
      </c>
      <c r="C28" t="s">
        <v>480</v>
      </c>
      <c r="D28" s="14">
        <v>15</v>
      </c>
      <c r="E28" s="16">
        <f>(D28*Valores!D$8)*Valores!C$3</f>
        <v>13875</v>
      </c>
      <c r="F28" s="16">
        <f>(E28*(Valores!E$8+Valores!G$8))+E28</f>
        <v>27750</v>
      </c>
    </row>
    <row r="29" spans="1:6">
      <c r="A29" t="s">
        <v>424</v>
      </c>
      <c r="B29" t="s">
        <v>481</v>
      </c>
      <c r="C29" t="s">
        <v>482</v>
      </c>
      <c r="D29" s="14">
        <v>15</v>
      </c>
      <c r="E29" s="16">
        <f>(D29*Valores!D$8)*Valores!C$3</f>
        <v>13875</v>
      </c>
      <c r="F29" s="16">
        <f>(E29*(Valores!E$8+Valores!G$8))+E29</f>
        <v>27750</v>
      </c>
    </row>
    <row r="30" spans="1:6">
      <c r="A30" t="s">
        <v>424</v>
      </c>
      <c r="B30" t="s">
        <v>483</v>
      </c>
      <c r="C30" t="s">
        <v>484</v>
      </c>
      <c r="D30" s="14">
        <v>200</v>
      </c>
      <c r="E30" s="16">
        <f>(D30*Valores!D$8)*Valores!C$3</f>
        <v>185000</v>
      </c>
      <c r="F30" s="16">
        <f>(E30*(Valores!E$8+Valores!G$8))+E30</f>
        <v>370000</v>
      </c>
    </row>
    <row r="31" spans="1:6">
      <c r="A31" t="s">
        <v>424</v>
      </c>
      <c r="B31" t="s">
        <v>485</v>
      </c>
      <c r="C31" t="s">
        <v>486</v>
      </c>
      <c r="D31" s="14">
        <v>30</v>
      </c>
      <c r="E31" s="16">
        <f>(D31*Valores!D$8)*Valores!C$3</f>
        <v>27750</v>
      </c>
      <c r="F31" s="16">
        <f>(E31*(Valores!E$8+Valores!G$8))+E31</f>
        <v>55500</v>
      </c>
    </row>
    <row r="32" spans="1:6">
      <c r="A32" t="s">
        <v>424</v>
      </c>
      <c r="B32" t="s">
        <v>487</v>
      </c>
      <c r="C32" t="s">
        <v>488</v>
      </c>
      <c r="D32" s="14">
        <v>600</v>
      </c>
      <c r="E32" s="16">
        <f>(D32*Valores!D$8)*Valores!C$3</f>
        <v>555000</v>
      </c>
      <c r="F32" s="16">
        <f>(E32*(Valores!E$8+Valores!G$8))+E32</f>
        <v>1110000</v>
      </c>
    </row>
    <row r="33" spans="1:6">
      <c r="A33" t="s">
        <v>424</v>
      </c>
      <c r="B33" t="s">
        <v>489</v>
      </c>
      <c r="C33" t="s">
        <v>490</v>
      </c>
      <c r="D33" s="14">
        <v>120</v>
      </c>
      <c r="E33" s="16">
        <f>(D33*Valores!D$8)*Valores!C$3</f>
        <v>111000</v>
      </c>
      <c r="F33" s="16">
        <f>(E33*(Valores!E$8+Valores!G$8))+E33</f>
        <v>222000</v>
      </c>
    </row>
    <row r="34" spans="1:6">
      <c r="A34" t="s">
        <v>424</v>
      </c>
      <c r="B34" t="s">
        <v>491</v>
      </c>
      <c r="C34" t="s">
        <v>492</v>
      </c>
      <c r="D34" s="14">
        <v>180</v>
      </c>
      <c r="E34" s="16">
        <f>(D34*Valores!D$8)*Valores!C$3</f>
        <v>166500</v>
      </c>
      <c r="F34" s="16">
        <f>(E34*(Valores!E$8+Valores!G$8))+E34</f>
        <v>333000</v>
      </c>
    </row>
    <row r="35" spans="1:6">
      <c r="A35" t="s">
        <v>424</v>
      </c>
      <c r="B35" t="s">
        <v>493</v>
      </c>
      <c r="C35" t="s">
        <v>494</v>
      </c>
      <c r="D35" s="14">
        <v>170</v>
      </c>
      <c r="E35" s="16">
        <f>(D35*Valores!D$8)*Valores!C$3</f>
        <v>157250</v>
      </c>
      <c r="F35" s="16">
        <f>(E35*(Valores!E$8+Valores!G$8))+E35</f>
        <v>314500</v>
      </c>
    </row>
    <row r="36" spans="1:6">
      <c r="A36" t="s">
        <v>424</v>
      </c>
      <c r="B36" t="s">
        <v>495</v>
      </c>
      <c r="C36" t="s">
        <v>496</v>
      </c>
      <c r="D36" s="14">
        <v>100</v>
      </c>
      <c r="E36" s="16">
        <f>(D36*Valores!D$8)*Valores!C$3</f>
        <v>92500</v>
      </c>
      <c r="F36" s="16">
        <f>(E36*(Valores!E$8+Valores!G$8))+E36</f>
        <v>185000</v>
      </c>
    </row>
    <row r="37" spans="1:6">
      <c r="A37" t="s">
        <v>458</v>
      </c>
      <c r="B37" t="s">
        <v>497</v>
      </c>
      <c r="C37" t="s">
        <v>498</v>
      </c>
      <c r="D37" s="14">
        <v>30</v>
      </c>
      <c r="E37" s="16">
        <f>(D37*Valores!D$8)*Valores!C$3</f>
        <v>27750</v>
      </c>
      <c r="F37" s="16">
        <f>(E37*(Valores!E$8+Valores!G$8))+E37</f>
        <v>55500</v>
      </c>
    </row>
    <row r="38" spans="1:6">
      <c r="A38" t="s">
        <v>458</v>
      </c>
      <c r="B38" t="s">
        <v>499</v>
      </c>
      <c r="C38" t="s">
        <v>500</v>
      </c>
      <c r="D38" s="14">
        <v>10000</v>
      </c>
      <c r="E38" s="16">
        <f>(D38*Valores!D$8)*Valores!C$3</f>
        <v>9250000</v>
      </c>
      <c r="F38" s="16">
        <f>(E38*(Valores!E$8+Valores!G$8))+E38</f>
        <v>18500000</v>
      </c>
    </row>
    <row r="39" spans="1:6">
      <c r="A39" t="s">
        <v>501</v>
      </c>
      <c r="B39" t="s">
        <v>502</v>
      </c>
      <c r="C39" t="s">
        <v>503</v>
      </c>
      <c r="D39" s="14">
        <v>2100</v>
      </c>
      <c r="E39" s="16">
        <f>(D39*Valores!D$8)*Valores!C$3</f>
        <v>1942500</v>
      </c>
      <c r="F39" s="16">
        <f>(E39*(Valores!E$8+Valores!G$8))+E39</f>
        <v>3885000</v>
      </c>
    </row>
    <row r="40" spans="1:6">
      <c r="A40" t="s">
        <v>501</v>
      </c>
      <c r="B40" t="s">
        <v>504</v>
      </c>
      <c r="C40" t="s">
        <v>505</v>
      </c>
      <c r="D40" s="14">
        <v>400</v>
      </c>
      <c r="E40" s="16">
        <f>(D40*Valores!D$8)*Valores!C$3</f>
        <v>370000</v>
      </c>
      <c r="F40" s="16">
        <f>(E40*(Valores!E$8+Valores!G$8))+E40</f>
        <v>740000</v>
      </c>
    </row>
    <row r="41" spans="1:6">
      <c r="A41" t="s">
        <v>501</v>
      </c>
      <c r="B41" t="s">
        <v>506</v>
      </c>
      <c r="C41" t="s">
        <v>507</v>
      </c>
      <c r="D41" s="14">
        <v>0.5</v>
      </c>
      <c r="E41" s="16">
        <f>(D41*Valores!D$8)*Valores!C$3</f>
        <v>462.5</v>
      </c>
      <c r="F41" s="16">
        <f>(E41*(Valores!E$8+Valores!G$8))+E41</f>
        <v>925</v>
      </c>
    </row>
    <row r="42" spans="1:6">
      <c r="A42" t="s">
        <v>501</v>
      </c>
      <c r="B42" t="s">
        <v>508</v>
      </c>
      <c r="C42" t="s">
        <v>509</v>
      </c>
      <c r="D42" s="14">
        <v>0.5</v>
      </c>
      <c r="E42" s="16">
        <f>(D42*Valores!D$8)*Valores!C$3</f>
        <v>462.5</v>
      </c>
      <c r="F42" s="16">
        <f>(E42*(Valores!E$8+Valores!G$8))+E42</f>
        <v>925</v>
      </c>
    </row>
    <row r="43" spans="1:6">
      <c r="A43" t="s">
        <v>501</v>
      </c>
      <c r="B43" t="s">
        <v>510</v>
      </c>
      <c r="C43" t="s">
        <v>511</v>
      </c>
      <c r="D43" s="14">
        <v>65</v>
      </c>
      <c r="E43" s="16">
        <f>(D43*Valores!D$8)*Valores!C$3</f>
        <v>60125</v>
      </c>
      <c r="F43" s="16">
        <f>(E43*(Valores!E$8+Valores!G$8))+E43</f>
        <v>120250</v>
      </c>
    </row>
    <row r="44" spans="1:6">
      <c r="A44" t="s">
        <v>501</v>
      </c>
      <c r="B44" t="s">
        <v>512</v>
      </c>
      <c r="C44" t="s">
        <v>513</v>
      </c>
      <c r="D44" s="14">
        <v>45</v>
      </c>
      <c r="E44" s="16">
        <f>(D44*Valores!D$8)*Valores!C$3</f>
        <v>41625</v>
      </c>
      <c r="F44" s="16">
        <f>(E44*(Valores!E$8+Valores!G$8))+E44</f>
        <v>83250</v>
      </c>
    </row>
    <row r="45" spans="1:6">
      <c r="A45" t="s">
        <v>501</v>
      </c>
      <c r="B45" t="s">
        <v>514</v>
      </c>
      <c r="C45" t="s">
        <v>515</v>
      </c>
      <c r="D45" s="14">
        <v>26.5</v>
      </c>
      <c r="E45" s="16">
        <f>(D45*Valores!D$8)*Valores!C$3</f>
        <v>24512.5</v>
      </c>
      <c r="F45" s="16">
        <f>(E45*(Valores!E$8+Valores!G$8))+E45</f>
        <v>49025</v>
      </c>
    </row>
    <row r="46" spans="1:6">
      <c r="A46" t="s">
        <v>431</v>
      </c>
      <c r="B46" t="s">
        <v>516</v>
      </c>
      <c r="C46" t="s">
        <v>517</v>
      </c>
      <c r="D46" s="14">
        <v>145</v>
      </c>
      <c r="E46" s="16">
        <f>(D46*Valores!D$8)*Valores!C$3</f>
        <v>134125</v>
      </c>
      <c r="F46" s="16">
        <f>(E46*(Valores!E$8+Valores!G$8))+E46</f>
        <v>268250</v>
      </c>
    </row>
    <row r="47" spans="1:6">
      <c r="A47" t="s">
        <v>431</v>
      </c>
      <c r="B47" t="s">
        <v>518</v>
      </c>
      <c r="C47" t="s">
        <v>519</v>
      </c>
      <c r="D47" s="14">
        <v>205</v>
      </c>
      <c r="E47" s="16">
        <f>(D47*Valores!D$8)*Valores!C$3</f>
        <v>189625</v>
      </c>
      <c r="F47" s="16">
        <f>(E47*(Valores!E$8+Valores!G$8))+E47</f>
        <v>379250</v>
      </c>
    </row>
    <row r="48" spans="1:6">
      <c r="A48" t="s">
        <v>431</v>
      </c>
      <c r="B48" t="s">
        <v>520</v>
      </c>
      <c r="C48" t="s">
        <v>521</v>
      </c>
      <c r="D48" s="14">
        <v>300</v>
      </c>
      <c r="E48" s="16">
        <f>(D48*Valores!D$8)*Valores!C$3</f>
        <v>277500</v>
      </c>
      <c r="F48" s="16">
        <f>(E48*(Valores!E$8+Valores!G$8))+E48</f>
        <v>555000</v>
      </c>
    </row>
    <row r="49" spans="1:6">
      <c r="A49" t="s">
        <v>431</v>
      </c>
      <c r="B49" t="s">
        <v>522</v>
      </c>
      <c r="C49" t="s">
        <v>523</v>
      </c>
      <c r="D49" s="14">
        <v>300</v>
      </c>
      <c r="E49" s="16">
        <f>(D49*Valores!D$8)*Valores!C$3</f>
        <v>277500</v>
      </c>
      <c r="F49" s="16">
        <f>(E49*(Valores!E$8+Valores!G$8))+E49</f>
        <v>555000</v>
      </c>
    </row>
    <row r="50" spans="1:6">
      <c r="A50" t="s">
        <v>431</v>
      </c>
      <c r="B50" t="s">
        <v>524</v>
      </c>
      <c r="C50" t="s">
        <v>525</v>
      </c>
      <c r="D50" s="14">
        <v>230</v>
      </c>
      <c r="E50" s="16">
        <f>(D50*Valores!D$8)*Valores!C$3</f>
        <v>212750</v>
      </c>
      <c r="F50" s="16">
        <f>(E50*(Valores!E$8+Valores!G$8))+E50</f>
        <v>425500</v>
      </c>
    </row>
    <row r="51" spans="1:6">
      <c r="A51" t="s">
        <v>431</v>
      </c>
      <c r="B51" t="s">
        <v>526</v>
      </c>
      <c r="C51" t="s">
        <v>527</v>
      </c>
      <c r="D51" s="14">
        <v>220</v>
      </c>
      <c r="E51" s="16">
        <f>(D51*Valores!D$8)*Valores!C$3</f>
        <v>203500</v>
      </c>
      <c r="F51" s="16">
        <f>(E51*(Valores!E$8+Valores!G$8))+E51</f>
        <v>407000</v>
      </c>
    </row>
    <row r="52" spans="1:6">
      <c r="A52" t="s">
        <v>431</v>
      </c>
      <c r="B52" t="s">
        <v>528</v>
      </c>
      <c r="C52" t="s">
        <v>529</v>
      </c>
      <c r="D52" s="14">
        <v>250</v>
      </c>
      <c r="E52" s="16">
        <f>(D52*Valores!D$8)*Valores!C$3</f>
        <v>231250</v>
      </c>
      <c r="F52" s="16">
        <f>(E52*(Valores!E$8+Valores!G$8))+E52</f>
        <v>462500</v>
      </c>
    </row>
    <row r="53" spans="1:6">
      <c r="A53" t="s">
        <v>431</v>
      </c>
      <c r="B53" t="s">
        <v>530</v>
      </c>
      <c r="C53" t="s">
        <v>531</v>
      </c>
      <c r="D53" s="14">
        <v>2315</v>
      </c>
      <c r="E53" s="16">
        <f>(D53*Valores!D$8)*Valores!C$3</f>
        <v>2141375</v>
      </c>
      <c r="F53" s="16">
        <f>(E53*(Valores!E$8+Valores!G$8))+E53</f>
        <v>4282750</v>
      </c>
    </row>
    <row r="54" spans="1:6">
      <c r="A54" t="s">
        <v>431</v>
      </c>
      <c r="B54" t="s">
        <v>532</v>
      </c>
      <c r="C54" t="s">
        <v>533</v>
      </c>
      <c r="D54" s="14">
        <v>830</v>
      </c>
      <c r="E54" s="16">
        <f>(D54*Valores!D$8)*Valores!C$3</f>
        <v>767750</v>
      </c>
      <c r="F54" s="16">
        <f>(E54*(Valores!E$8+Valores!G$8))+E54</f>
        <v>1535500</v>
      </c>
    </row>
    <row r="55" spans="1:6">
      <c r="A55" t="s">
        <v>431</v>
      </c>
      <c r="B55" t="s">
        <v>534</v>
      </c>
      <c r="C55" t="s">
        <v>535</v>
      </c>
      <c r="D55" s="14">
        <v>300</v>
      </c>
      <c r="E55" s="16">
        <f>(D55*Valores!D$8)*Valores!C$3</f>
        <v>277500</v>
      </c>
      <c r="F55" s="16">
        <f>(E55*(Valores!E$8+Valores!G$8))+E55</f>
        <v>555000</v>
      </c>
    </row>
    <row r="56" spans="1:6">
      <c r="A56" t="s">
        <v>431</v>
      </c>
      <c r="B56" t="s">
        <v>536</v>
      </c>
      <c r="C56" t="s">
        <v>537</v>
      </c>
      <c r="D56" s="14">
        <v>585</v>
      </c>
      <c r="E56" s="16">
        <f>(D56*Valores!D$8)*Valores!C$3</f>
        <v>541125</v>
      </c>
      <c r="F56" s="16">
        <f>(E56*(Valores!E$8+Valores!G$8))+E56</f>
        <v>1082250</v>
      </c>
    </row>
    <row r="57" spans="1:6">
      <c r="A57" t="s">
        <v>431</v>
      </c>
      <c r="B57" t="s">
        <v>538</v>
      </c>
      <c r="C57" t="s">
        <v>539</v>
      </c>
      <c r="D57" s="14">
        <v>90</v>
      </c>
      <c r="E57" s="16">
        <f>(D57*Valores!D$8)*Valores!C$3</f>
        <v>83250</v>
      </c>
      <c r="F57" s="16">
        <f>(E57*(Valores!E$8+Valores!G$8))+E57</f>
        <v>166500</v>
      </c>
    </row>
    <row r="58" spans="1:6">
      <c r="A58" t="s">
        <v>540</v>
      </c>
      <c r="B58" t="s">
        <v>541</v>
      </c>
      <c r="C58" t="s">
        <v>542</v>
      </c>
      <c r="D58" s="14">
        <v>1300</v>
      </c>
      <c r="E58" s="16">
        <f>(D58*Valores!D$8)*Valores!C$3</f>
        <v>1202500</v>
      </c>
      <c r="F58" s="16">
        <f>(E58*(Valores!E$8+Valores!G$8))+E58</f>
        <v>2405000</v>
      </c>
    </row>
    <row r="59" spans="1:6">
      <c r="A59" t="s">
        <v>540</v>
      </c>
      <c r="B59" t="s">
        <v>543</v>
      </c>
      <c r="C59" t="s">
        <v>544</v>
      </c>
      <c r="D59" s="14">
        <v>350</v>
      </c>
      <c r="E59" s="16">
        <f>(D59*Valores!D$8)*Valores!C$3</f>
        <v>323750</v>
      </c>
      <c r="F59" s="16">
        <f>(E59*(Valores!E$8+Valores!G$8))+E59</f>
        <v>647500</v>
      </c>
    </row>
    <row r="60" spans="1:6">
      <c r="A60" t="s">
        <v>540</v>
      </c>
      <c r="B60" t="s">
        <v>545</v>
      </c>
      <c r="C60" t="s">
        <v>546</v>
      </c>
      <c r="D60" s="14">
        <v>350</v>
      </c>
      <c r="E60" s="16">
        <f>(D60*Valores!D$8)*Valores!C$3</f>
        <v>323750</v>
      </c>
      <c r="F60" s="16">
        <f>(E60*(Valores!E$8+Valores!G$8))+E60</f>
        <v>647500</v>
      </c>
    </row>
    <row r="61" spans="1:6">
      <c r="A61" t="s">
        <v>540</v>
      </c>
      <c r="B61" t="s">
        <v>547</v>
      </c>
      <c r="C61" t="s">
        <v>415</v>
      </c>
      <c r="D61" s="14">
        <v>350</v>
      </c>
      <c r="E61" s="16">
        <f>(D61*Valores!D$8)*Valores!C$3</f>
        <v>323750</v>
      </c>
      <c r="F61" s="16">
        <f>(E61*(Valores!E$8+Valores!G$8))+E61</f>
        <v>647500</v>
      </c>
    </row>
    <row r="62" spans="1:6">
      <c r="A62" t="s">
        <v>540</v>
      </c>
      <c r="B62" t="s">
        <v>548</v>
      </c>
      <c r="C62" t="s">
        <v>415</v>
      </c>
      <c r="D62" s="14">
        <v>350</v>
      </c>
      <c r="E62" s="16">
        <f>(D62*Valores!D$8)*Valores!C$3</f>
        <v>323750</v>
      </c>
      <c r="F62" s="16">
        <f>(E62*(Valores!E$8+Valores!G$8))+E62</f>
        <v>647500</v>
      </c>
    </row>
    <row r="63" spans="1:6">
      <c r="A63" t="s">
        <v>540</v>
      </c>
      <c r="B63" t="s">
        <v>549</v>
      </c>
      <c r="C63" t="s">
        <v>550</v>
      </c>
      <c r="D63" s="14">
        <v>350</v>
      </c>
      <c r="E63" s="16">
        <f>(D63*Valores!D$8)*Valores!C$3</f>
        <v>323750</v>
      </c>
      <c r="F63" s="16">
        <f>(E63*(Valores!E$8+Valores!G$8))+E63</f>
        <v>647500</v>
      </c>
    </row>
    <row r="64" spans="1:6">
      <c r="A64" t="s">
        <v>540</v>
      </c>
      <c r="B64" t="s">
        <v>551</v>
      </c>
      <c r="C64" t="s">
        <v>552</v>
      </c>
      <c r="D64" s="14">
        <v>2300</v>
      </c>
      <c r="E64" s="16">
        <f>(D64*Valores!D$8)*Valores!C$3</f>
        <v>2127500</v>
      </c>
      <c r="F64" s="16">
        <f>(E64*(Valores!E$8+Valores!G$8))+E64</f>
        <v>4255000</v>
      </c>
    </row>
    <row r="65" spans="1:6">
      <c r="A65" t="s">
        <v>540</v>
      </c>
      <c r="B65" t="s">
        <v>553</v>
      </c>
      <c r="C65" t="s">
        <v>554</v>
      </c>
      <c r="D65" s="14">
        <v>2400</v>
      </c>
      <c r="E65" s="16">
        <f>(D65*Valores!D$8)*Valores!C$3</f>
        <v>2220000</v>
      </c>
      <c r="F65" s="16">
        <f>(E65*(Valores!E$8+Valores!G$8))+E65</f>
        <v>4440000</v>
      </c>
    </row>
    <row r="66" spans="1:6">
      <c r="A66" t="s">
        <v>540</v>
      </c>
      <c r="B66" t="s">
        <v>555</v>
      </c>
      <c r="C66" t="s">
        <v>556</v>
      </c>
      <c r="D66" s="14">
        <v>60</v>
      </c>
      <c r="E66" s="16">
        <f>(D66*Valores!D$8)*Valores!C$3</f>
        <v>55500</v>
      </c>
      <c r="F66" s="16">
        <f>(E66*(Valores!E$8+Valores!G$8))+E66</f>
        <v>111000</v>
      </c>
    </row>
    <row r="67" spans="1:6">
      <c r="A67" t="s">
        <v>540</v>
      </c>
      <c r="B67" t="s">
        <v>557</v>
      </c>
      <c r="C67" t="s">
        <v>558</v>
      </c>
      <c r="D67" s="14">
        <v>15</v>
      </c>
      <c r="E67" s="16">
        <f>(D67*Valores!D$8)*Valores!C$3</f>
        <v>13875</v>
      </c>
      <c r="F67" s="16">
        <f>(E67*(Valores!E$8+Valores!G$8))+E67</f>
        <v>27750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F2" sqref="F2"/>
    </sheetView>
  </sheetViews>
  <sheetFormatPr baseColWidth="10" defaultColWidth="11.85546875" defaultRowHeight="15"/>
  <cols>
    <col min="1" max="1" width="12.28515625" bestFit="1" customWidth="1"/>
    <col min="2" max="2" width="14.85546875" style="12" bestFit="1" customWidth="1"/>
    <col min="3" max="3" width="42.5703125" bestFit="1" customWidth="1"/>
    <col min="4" max="4" width="22.7109375" bestFit="1" customWidth="1"/>
    <col min="5" max="5" width="14.140625" bestFit="1" customWidth="1"/>
    <col min="6" max="6" width="18.28515625" bestFit="1" customWidth="1"/>
  </cols>
  <sheetData>
    <row r="1" spans="1:6">
      <c r="A1" t="s">
        <v>422</v>
      </c>
      <c r="B1" t="s">
        <v>423</v>
      </c>
      <c r="C1" t="s">
        <v>413</v>
      </c>
      <c r="D1" s="10" t="s">
        <v>416</v>
      </c>
      <c r="E1" t="s">
        <v>409</v>
      </c>
      <c r="F1" t="s">
        <v>410</v>
      </c>
    </row>
    <row r="2" spans="1:6">
      <c r="A2" t="s">
        <v>559</v>
      </c>
      <c r="B2" s="12" t="s">
        <v>461</v>
      </c>
      <c r="C2" t="s">
        <v>560</v>
      </c>
      <c r="D2" s="13">
        <v>500</v>
      </c>
      <c r="E2" s="16">
        <f>(D2*Valores!D$8)*Valores!C$3</f>
        <v>462500</v>
      </c>
      <c r="F2" s="4">
        <f>(E2*(Valores!E$8+Valores!G$8))+E2</f>
        <v>925000</v>
      </c>
    </row>
    <row r="3" spans="1:6">
      <c r="A3" t="s">
        <v>559</v>
      </c>
      <c r="B3" s="12" t="s">
        <v>561</v>
      </c>
      <c r="C3" t="s">
        <v>562</v>
      </c>
      <c r="D3" s="13">
        <v>6200</v>
      </c>
      <c r="E3" s="16">
        <f>(D3*Valores!D$8)*Valores!C$3</f>
        <v>5735000</v>
      </c>
      <c r="F3" s="16">
        <f>(E3*(Valores!E$8+Valores!G$8))+E3</f>
        <v>11470000</v>
      </c>
    </row>
    <row r="4" spans="1:6">
      <c r="A4" t="s">
        <v>559</v>
      </c>
      <c r="B4" s="12" t="s">
        <v>563</v>
      </c>
      <c r="C4" t="s">
        <v>564</v>
      </c>
      <c r="D4" s="13">
        <v>1800</v>
      </c>
      <c r="E4" s="16">
        <f>(D4*Valores!D$8)*Valores!C$3</f>
        <v>1665000</v>
      </c>
      <c r="F4" s="16">
        <f>(E4*(Valores!E$8+Valores!G$8))+E4</f>
        <v>3330000</v>
      </c>
    </row>
    <row r="5" spans="1:6">
      <c r="A5" t="s">
        <v>559</v>
      </c>
      <c r="B5" s="12" t="s">
        <v>487</v>
      </c>
      <c r="C5" t="s">
        <v>565</v>
      </c>
      <c r="D5" s="13">
        <v>600</v>
      </c>
      <c r="E5" s="16">
        <f>(D5*Valores!D$8)*Valores!C$3</f>
        <v>555000</v>
      </c>
      <c r="F5" s="16">
        <f>(E5*(Valores!E$8+Valores!G$8))+E5</f>
        <v>1110000</v>
      </c>
    </row>
    <row r="6" spans="1:6">
      <c r="A6" t="s">
        <v>559</v>
      </c>
      <c r="B6" s="12" t="s">
        <v>566</v>
      </c>
      <c r="C6" t="s">
        <v>567</v>
      </c>
      <c r="D6" s="13">
        <v>480</v>
      </c>
      <c r="E6" s="16">
        <f>(D6*Valores!D$8)*Valores!C$3</f>
        <v>444000</v>
      </c>
      <c r="F6" s="16">
        <f>(E6*(Valores!E$8+Valores!G$8))+E6</f>
        <v>888000</v>
      </c>
    </row>
    <row r="7" spans="1:6">
      <c r="A7" t="s">
        <v>559</v>
      </c>
      <c r="B7" s="12" t="s">
        <v>568</v>
      </c>
      <c r="C7" t="s">
        <v>569</v>
      </c>
      <c r="D7" s="13">
        <v>120</v>
      </c>
      <c r="E7" s="16">
        <f>(D7*Valores!D$8)*Valores!C$3</f>
        <v>111000</v>
      </c>
      <c r="F7" s="16">
        <f>(E7*(Valores!E$8+Valores!G$8))+E7</f>
        <v>222000</v>
      </c>
    </row>
    <row r="8" spans="1:6">
      <c r="A8" t="s">
        <v>559</v>
      </c>
      <c r="B8" s="12" t="s">
        <v>570</v>
      </c>
      <c r="C8" t="s">
        <v>571</v>
      </c>
      <c r="D8" s="13">
        <v>50</v>
      </c>
      <c r="E8" s="16">
        <f>(D8*Valores!D$8)*Valores!C$3</f>
        <v>46250</v>
      </c>
      <c r="F8" s="16">
        <f>(E8*(Valores!E$8+Valores!G$8))+E8</f>
        <v>92500</v>
      </c>
    </row>
    <row r="9" spans="1:6">
      <c r="A9" t="s">
        <v>559</v>
      </c>
      <c r="B9" s="12" t="s">
        <v>477</v>
      </c>
      <c r="C9" t="s">
        <v>572</v>
      </c>
      <c r="D9" s="13">
        <v>52.5</v>
      </c>
      <c r="E9" s="16">
        <f>(D9*Valores!D$8)*Valores!C$3</f>
        <v>48562.5</v>
      </c>
      <c r="F9" s="16">
        <f>(E9*(Valores!E$8+Valores!G$8))+E9</f>
        <v>97125</v>
      </c>
    </row>
    <row r="10" spans="1:6">
      <c r="A10" t="s">
        <v>559</v>
      </c>
      <c r="B10" s="12" t="s">
        <v>479</v>
      </c>
      <c r="C10" t="s">
        <v>480</v>
      </c>
      <c r="D10" s="13">
        <v>15</v>
      </c>
      <c r="E10" s="16">
        <f>(D10*Valores!D$8)*Valores!C$3</f>
        <v>13875</v>
      </c>
      <c r="F10" s="16">
        <f>(E10*(Valores!E$8+Valores!G$8))+E10</f>
        <v>27750</v>
      </c>
    </row>
    <row r="11" spans="1:6">
      <c r="A11" t="s">
        <v>559</v>
      </c>
      <c r="B11" s="12" t="s">
        <v>573</v>
      </c>
      <c r="C11" t="s">
        <v>574</v>
      </c>
      <c r="D11" s="13">
        <v>500</v>
      </c>
      <c r="E11" s="16">
        <f>(D11*Valores!D$8)*Valores!C$3</f>
        <v>462500</v>
      </c>
      <c r="F11" s="16">
        <f>(E11*(Valores!E$8+Valores!G$8))+E11</f>
        <v>925000</v>
      </c>
    </row>
    <row r="12" spans="1:6">
      <c r="A12" t="s">
        <v>559</v>
      </c>
      <c r="B12" s="12" t="s">
        <v>575</v>
      </c>
      <c r="C12" t="s">
        <v>576</v>
      </c>
      <c r="D12" s="13">
        <v>300</v>
      </c>
      <c r="E12" s="16">
        <f>(D12*Valores!D$8)*Valores!C$3</f>
        <v>277500</v>
      </c>
      <c r="F12" s="16">
        <f>(E12*(Valores!E$8+Valores!G$8))+E12</f>
        <v>555000</v>
      </c>
    </row>
    <row r="13" spans="1:6">
      <c r="A13" t="s">
        <v>559</v>
      </c>
      <c r="B13" s="12" t="s">
        <v>577</v>
      </c>
      <c r="C13" t="s">
        <v>578</v>
      </c>
      <c r="D13" s="13">
        <v>1000</v>
      </c>
      <c r="E13" s="16">
        <f>(D13*Valores!D$8)*Valores!C$3</f>
        <v>925000</v>
      </c>
      <c r="F13" s="16">
        <f>(E13*(Valores!E$8+Valores!G$8))+E13</f>
        <v>1850000</v>
      </c>
    </row>
    <row r="14" spans="1:6">
      <c r="A14" t="s">
        <v>559</v>
      </c>
      <c r="B14" s="12" t="s">
        <v>579</v>
      </c>
      <c r="C14" t="s">
        <v>580</v>
      </c>
      <c r="D14" s="13">
        <v>50</v>
      </c>
      <c r="E14" s="16">
        <f>(D14*Valores!D$8)*Valores!C$3</f>
        <v>46250</v>
      </c>
      <c r="F14" s="16">
        <f>(E14*(Valores!E$8+Valores!G$8))+E14</f>
        <v>92500</v>
      </c>
    </row>
    <row r="15" spans="1:6">
      <c r="A15" t="s">
        <v>559</v>
      </c>
      <c r="B15" s="12" t="s">
        <v>581</v>
      </c>
      <c r="C15" t="s">
        <v>582</v>
      </c>
      <c r="D15" s="13">
        <v>55</v>
      </c>
      <c r="E15" s="16">
        <f>(D15*Valores!D$8)*Valores!C$3</f>
        <v>50875</v>
      </c>
      <c r="F15" s="16">
        <f>(E15*(Valores!E$8+Valores!G$8))+E15</f>
        <v>101750</v>
      </c>
    </row>
    <row r="16" spans="1:6">
      <c r="A16" t="s">
        <v>559</v>
      </c>
      <c r="B16" s="12" t="s">
        <v>583</v>
      </c>
      <c r="C16" t="s">
        <v>584</v>
      </c>
      <c r="D16" s="13">
        <v>300</v>
      </c>
      <c r="E16" s="16">
        <f>(D16*Valores!D$8)*Valores!C$3</f>
        <v>277500</v>
      </c>
      <c r="F16" s="16">
        <f>(E16*(Valores!E$8+Valores!G$8))+E16</f>
        <v>555000</v>
      </c>
    </row>
    <row r="17" spans="1:6">
      <c r="A17" t="s">
        <v>559</v>
      </c>
      <c r="B17" s="12" t="s">
        <v>585</v>
      </c>
      <c r="C17" t="s">
        <v>586</v>
      </c>
      <c r="D17" s="13">
        <v>45</v>
      </c>
      <c r="E17" s="16">
        <f>(D17*Valores!D$8)*Valores!C$3</f>
        <v>41625</v>
      </c>
      <c r="F17" s="16">
        <f>(E17*(Valores!E$8+Valores!G$8))+E17</f>
        <v>83250</v>
      </c>
    </row>
    <row r="18" spans="1:6">
      <c r="A18" t="s">
        <v>559</v>
      </c>
      <c r="B18" s="12" t="s">
        <v>438</v>
      </c>
      <c r="C18" t="s">
        <v>587</v>
      </c>
      <c r="D18" s="13">
        <v>90</v>
      </c>
      <c r="E18" s="16">
        <f>(D18*Valores!D$8)*Valores!C$3</f>
        <v>83250</v>
      </c>
      <c r="F18" s="16">
        <f>(E18*(Valores!E$8+Valores!G$8))+E18</f>
        <v>166500</v>
      </c>
    </row>
    <row r="19" spans="1:6">
      <c r="A19" t="s">
        <v>559</v>
      </c>
      <c r="B19" s="12" t="s">
        <v>444</v>
      </c>
      <c r="C19" t="s">
        <v>588</v>
      </c>
      <c r="D19" s="13">
        <v>63</v>
      </c>
      <c r="E19" s="16">
        <f>(D19*Valores!D$8)*Valores!C$3</f>
        <v>58275</v>
      </c>
      <c r="F19" s="16">
        <f>(E19*(Valores!E$8+Valores!G$8))+E19</f>
        <v>116550</v>
      </c>
    </row>
    <row r="20" spans="1:6">
      <c r="A20" t="s">
        <v>589</v>
      </c>
      <c r="B20" s="12" t="s">
        <v>590</v>
      </c>
      <c r="C20" t="s">
        <v>591</v>
      </c>
      <c r="D20" s="13">
        <v>10500</v>
      </c>
      <c r="E20" s="16">
        <f>(D20*Valores!D$8)*Valores!C$3</f>
        <v>9712500</v>
      </c>
      <c r="F20" s="16">
        <f>(E20*(Valores!E$8+Valores!G$8))+E20</f>
        <v>19425000</v>
      </c>
    </row>
    <row r="21" spans="1:6">
      <c r="A21" t="s">
        <v>589</v>
      </c>
      <c r="B21" s="12" t="s">
        <v>592</v>
      </c>
      <c r="C21" t="s">
        <v>593</v>
      </c>
      <c r="D21" s="13">
        <v>16100</v>
      </c>
      <c r="E21" s="16">
        <f>(D21*Valores!D$8)*Valores!C$3</f>
        <v>14892500</v>
      </c>
      <c r="F21" s="16">
        <f>(E21*(Valores!E$8+Valores!G$8))+E21</f>
        <v>29785000</v>
      </c>
    </row>
    <row r="22" spans="1:6">
      <c r="A22" t="s">
        <v>589</v>
      </c>
      <c r="B22" s="12" t="s">
        <v>594</v>
      </c>
      <c r="C22" t="s">
        <v>595</v>
      </c>
      <c r="D22" s="13">
        <v>250</v>
      </c>
      <c r="E22" s="16">
        <f>(D22*Valores!D$8)*Valores!C$3</f>
        <v>231250</v>
      </c>
      <c r="F22" s="16">
        <f>(E22*(Valores!E$8+Valores!G$8))+E22</f>
        <v>462500</v>
      </c>
    </row>
    <row r="23" spans="1:6">
      <c r="A23" t="s">
        <v>589</v>
      </c>
      <c r="B23" s="12" t="s">
        <v>596</v>
      </c>
      <c r="C23" t="s">
        <v>597</v>
      </c>
      <c r="D23" s="13">
        <v>250</v>
      </c>
      <c r="E23" s="16">
        <f>(D23*Valores!D$8)*Valores!C$3</f>
        <v>231250</v>
      </c>
      <c r="F23" s="16">
        <f>(E23*(Valores!E$8+Valores!G$8))+E23</f>
        <v>462500</v>
      </c>
    </row>
    <row r="24" spans="1:6">
      <c r="A24" t="s">
        <v>589</v>
      </c>
      <c r="B24" s="12" t="s">
        <v>598</v>
      </c>
      <c r="C24" t="s">
        <v>599</v>
      </c>
      <c r="D24" s="13">
        <v>230</v>
      </c>
      <c r="E24" s="16">
        <f>(D24*Valores!D$8)*Valores!C$3</f>
        <v>212750</v>
      </c>
      <c r="F24" s="16">
        <f>(E24*(Valores!E$8+Valores!G$8))+E24</f>
        <v>425500</v>
      </c>
    </row>
    <row r="25" spans="1:6">
      <c r="A25" t="s">
        <v>589</v>
      </c>
      <c r="B25" s="12" t="s">
        <v>518</v>
      </c>
      <c r="C25" t="s">
        <v>600</v>
      </c>
      <c r="D25" s="13">
        <v>205</v>
      </c>
      <c r="E25" s="16">
        <f>(D25*Valores!D$8)*Valores!C$3</f>
        <v>189625</v>
      </c>
      <c r="F25" s="16">
        <f>(E25*(Valores!E$8+Valores!G$8))+E25</f>
        <v>379250</v>
      </c>
    </row>
    <row r="26" spans="1:6">
      <c r="A26" t="s">
        <v>589</v>
      </c>
      <c r="B26" s="12" t="s">
        <v>601</v>
      </c>
      <c r="C26" t="s">
        <v>602</v>
      </c>
      <c r="D26" s="13">
        <v>850</v>
      </c>
      <c r="E26" s="16">
        <f>(D26*Valores!D$8)*Valores!C$3</f>
        <v>786250</v>
      </c>
      <c r="F26" s="16">
        <f>(E26*(Valores!E$8+Valores!G$8))+E26</f>
        <v>1572500</v>
      </c>
    </row>
    <row r="27" spans="1:6">
      <c r="A27" t="s">
        <v>603</v>
      </c>
      <c r="B27" s="12" t="s">
        <v>604</v>
      </c>
      <c r="C27" t="s">
        <v>605</v>
      </c>
      <c r="D27" s="13">
        <v>5700</v>
      </c>
      <c r="E27" s="16">
        <f>(D27*Valores!D$8)*Valores!C$3</f>
        <v>5272500</v>
      </c>
      <c r="F27" s="16">
        <f>(E27*(Valores!E$8+Valores!G$8))+E27</f>
        <v>10545000</v>
      </c>
    </row>
    <row r="28" spans="1:6">
      <c r="A28" t="s">
        <v>603</v>
      </c>
      <c r="B28" s="12" t="s">
        <v>606</v>
      </c>
      <c r="C28" t="s">
        <v>607</v>
      </c>
      <c r="D28" s="13">
        <v>5500</v>
      </c>
      <c r="E28" s="16">
        <f>(D28*Valores!D$8)*Valores!C$3</f>
        <v>5087500</v>
      </c>
      <c r="F28" s="16">
        <f>(E28*(Valores!E$8+Valores!G$8))+E28</f>
        <v>10175000</v>
      </c>
    </row>
    <row r="29" spans="1:6">
      <c r="A29" t="s">
        <v>603</v>
      </c>
      <c r="B29" s="12" t="s">
        <v>608</v>
      </c>
      <c r="C29" t="s">
        <v>609</v>
      </c>
      <c r="D29" s="13">
        <v>30</v>
      </c>
      <c r="E29" s="16">
        <f>(D29*Valores!D$8)*Valores!C$3</f>
        <v>27750</v>
      </c>
      <c r="F29" s="16">
        <f>(E29*(Valores!E$8+Valores!G$8))+E29</f>
        <v>55500</v>
      </c>
    </row>
    <row r="30" spans="1:6">
      <c r="A30" t="s">
        <v>603</v>
      </c>
      <c r="B30" s="12" t="s">
        <v>610</v>
      </c>
      <c r="C30" t="s">
        <v>611</v>
      </c>
      <c r="D30" s="13">
        <v>200</v>
      </c>
      <c r="E30" s="16">
        <f>(D30*Valores!D$8)*Valores!C$3</f>
        <v>185000</v>
      </c>
      <c r="F30" s="16">
        <f>(E30*(Valores!E$8+Valores!G$8))+E30</f>
        <v>370000</v>
      </c>
    </row>
    <row r="31" spans="1:6">
      <c r="A31" t="s">
        <v>612</v>
      </c>
      <c r="B31" s="12" t="s">
        <v>512</v>
      </c>
      <c r="C31" t="s">
        <v>613</v>
      </c>
      <c r="D31" s="13">
        <v>26.25</v>
      </c>
      <c r="E31" s="16">
        <f>(D31*Valores!D$8)*Valores!C$3</f>
        <v>24281.25</v>
      </c>
      <c r="F31" s="16">
        <f>(E31*(Valores!E$8+Valores!G$8))+E31</f>
        <v>48562.5</v>
      </c>
    </row>
    <row r="32" spans="1:6">
      <c r="A32" t="s">
        <v>612</v>
      </c>
      <c r="B32" s="12" t="s">
        <v>514</v>
      </c>
      <c r="C32" t="s">
        <v>614</v>
      </c>
      <c r="D32" s="13">
        <v>45</v>
      </c>
      <c r="E32" s="16">
        <f>(D32*Valores!D$8)*Valores!C$3</f>
        <v>41625</v>
      </c>
      <c r="F32" s="16">
        <f>(E32*(Valores!E$8+Valores!G$8))+E32</f>
        <v>83250</v>
      </c>
    </row>
    <row r="33" spans="1:6">
      <c r="A33" t="s">
        <v>612</v>
      </c>
      <c r="B33" s="12" t="s">
        <v>615</v>
      </c>
      <c r="C33" t="s">
        <v>616</v>
      </c>
      <c r="D33" s="13">
        <v>400</v>
      </c>
      <c r="E33" s="16">
        <f>(D33*Valores!D$8)*Valores!C$3</f>
        <v>370000</v>
      </c>
      <c r="F33" s="16">
        <f>(E33*(Valores!E$8+Valores!G$8))+E33</f>
        <v>740000</v>
      </c>
    </row>
    <row r="34" spans="1:6">
      <c r="A34" t="s">
        <v>612</v>
      </c>
      <c r="B34" s="12" t="s">
        <v>617</v>
      </c>
      <c r="C34" t="s">
        <v>618</v>
      </c>
      <c r="D34" s="13">
        <v>200</v>
      </c>
      <c r="E34" s="16">
        <f>(D34*Valores!D$8)*Valores!C$3</f>
        <v>185000</v>
      </c>
      <c r="F34" s="16">
        <f>(E34*(Valores!E$8+Valores!G$8))+E34</f>
        <v>370000</v>
      </c>
    </row>
    <row r="35" spans="1:6">
      <c r="A35" t="s">
        <v>612</v>
      </c>
      <c r="B35" s="12" t="s">
        <v>619</v>
      </c>
      <c r="C35" t="s">
        <v>620</v>
      </c>
      <c r="D35" s="13">
        <v>500</v>
      </c>
      <c r="E35" s="16">
        <f>(D35*Valores!D$8)*Valores!C$3</f>
        <v>462500</v>
      </c>
      <c r="F35" s="16">
        <f>(E35*(Valores!E$8+Valores!G$8))+E35</f>
        <v>925000</v>
      </c>
    </row>
    <row r="36" spans="1:6">
      <c r="A36" t="s">
        <v>612</v>
      </c>
      <c r="B36" s="12" t="s">
        <v>621</v>
      </c>
      <c r="C36" t="s">
        <v>622</v>
      </c>
      <c r="D36" s="13">
        <v>350</v>
      </c>
      <c r="E36" s="16">
        <f>(D36*Valores!D$8)*Valores!C$3</f>
        <v>323750</v>
      </c>
      <c r="F36" s="16">
        <f>(E36*(Valores!E$8+Valores!G$8))+E36</f>
        <v>647500</v>
      </c>
    </row>
    <row r="37" spans="1:6">
      <c r="A37" t="s">
        <v>612</v>
      </c>
      <c r="B37" s="12" t="s">
        <v>623</v>
      </c>
      <c r="C37" t="s">
        <v>624</v>
      </c>
      <c r="D37" s="13">
        <v>200</v>
      </c>
      <c r="E37" s="16">
        <f>(D37*Valores!D$8)*Valores!C$3</f>
        <v>185000</v>
      </c>
      <c r="F37" s="16">
        <f>(E37*(Valores!E$8+Valores!G$8))+E37</f>
        <v>370000</v>
      </c>
    </row>
    <row r="38" spans="1:6">
      <c r="A38" t="s">
        <v>612</v>
      </c>
      <c r="B38" s="12" t="s">
        <v>625</v>
      </c>
      <c r="C38" t="s">
        <v>626</v>
      </c>
      <c r="D38" s="13">
        <v>180</v>
      </c>
      <c r="E38" s="16">
        <f>(D38*Valores!D$8)*Valores!C$3</f>
        <v>166500</v>
      </c>
      <c r="F38" s="16">
        <f>(E38*(Valores!E$8+Valores!G$8))+E38</f>
        <v>333000</v>
      </c>
    </row>
    <row r="39" spans="1:6">
      <c r="A39" t="s">
        <v>612</v>
      </c>
      <c r="B39" s="12" t="s">
        <v>627</v>
      </c>
      <c r="C39" t="s">
        <v>628</v>
      </c>
      <c r="D39" s="13">
        <v>80</v>
      </c>
      <c r="E39" s="16">
        <f>(D39*Valores!D$8)*Valores!C$3</f>
        <v>74000</v>
      </c>
      <c r="F39" s="16">
        <f>(E39*(Valores!E$8+Valores!G$8))+E39</f>
        <v>148000</v>
      </c>
    </row>
    <row r="40" spans="1:6">
      <c r="A40" t="s">
        <v>612</v>
      </c>
      <c r="B40" s="12" t="s">
        <v>629</v>
      </c>
      <c r="C40" t="s">
        <v>630</v>
      </c>
      <c r="D40" s="13">
        <v>75</v>
      </c>
      <c r="E40" s="16">
        <f>(D40*Valores!D$8)*Valores!C$3</f>
        <v>69375</v>
      </c>
      <c r="F40" s="16">
        <f>(E40*(Valores!E$8+Valores!G$8))+E40</f>
        <v>138750</v>
      </c>
    </row>
    <row r="41" spans="1:6">
      <c r="B41" s="12" t="s">
        <v>631</v>
      </c>
      <c r="C41" t="s">
        <v>632</v>
      </c>
      <c r="D41" s="13">
        <v>5</v>
      </c>
      <c r="E41" s="16">
        <f>(D41*Valores!D$8)*Valores!C$3</f>
        <v>4625</v>
      </c>
      <c r="F41" s="16">
        <f>(E41*(Valores!E$8+Valores!G$8))+E41</f>
        <v>9250</v>
      </c>
    </row>
    <row r="42" spans="1:6">
      <c r="A42" t="s">
        <v>633</v>
      </c>
      <c r="B42" s="12" t="s">
        <v>634</v>
      </c>
      <c r="C42" t="s">
        <v>635</v>
      </c>
      <c r="D42" s="13">
        <v>2300</v>
      </c>
      <c r="E42" s="16">
        <f>(D42*Valores!D$8)*Valores!C$3</f>
        <v>2127500</v>
      </c>
      <c r="F42" s="16">
        <f>(E42*(Valores!E$8+Valores!G$8))+E42</f>
        <v>4255000</v>
      </c>
    </row>
    <row r="43" spans="1:6">
      <c r="A43" t="s">
        <v>633</v>
      </c>
      <c r="B43" s="12" t="s">
        <v>553</v>
      </c>
      <c r="C43" t="s">
        <v>554</v>
      </c>
      <c r="D43" s="13">
        <v>2400</v>
      </c>
      <c r="E43" s="16">
        <f>(D43*Valores!D$8)*Valores!C$3</f>
        <v>2220000</v>
      </c>
      <c r="F43" s="16">
        <f>(E43*(Valores!E$8+Valores!G$8))+E43</f>
        <v>4440000</v>
      </c>
    </row>
    <row r="44" spans="1:6">
      <c r="A44" t="s">
        <v>633</v>
      </c>
      <c r="B44" s="12" t="s">
        <v>636</v>
      </c>
      <c r="C44" t="s">
        <v>637</v>
      </c>
      <c r="D44" s="13">
        <v>63</v>
      </c>
      <c r="E44" s="16">
        <f>(D44*Valores!D$8)*Valores!C$3</f>
        <v>58275</v>
      </c>
      <c r="F44" s="16">
        <f>(E44*(Valores!E$8+Valores!G$8))+E44</f>
        <v>116550</v>
      </c>
    </row>
    <row r="45" spans="1:6">
      <c r="A45" t="s">
        <v>633</v>
      </c>
      <c r="B45" s="12" t="s">
        <v>638</v>
      </c>
      <c r="C45" t="s">
        <v>639</v>
      </c>
      <c r="D45" s="13">
        <v>450</v>
      </c>
      <c r="E45" s="16">
        <f>(D45*Valores!D$8)*Valores!C$3</f>
        <v>416250</v>
      </c>
      <c r="F45" s="16">
        <f>(E45*(Valores!E$8+Valores!G$8))+E45</f>
        <v>832500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workbookViewId="0"/>
  </sheetViews>
  <sheetFormatPr baseColWidth="10" defaultColWidth="11.42578125" defaultRowHeight="15"/>
  <cols>
    <col min="1" max="1" width="9.85546875" bestFit="1" customWidth="1"/>
    <col min="2" max="2" width="13.28515625" bestFit="1" customWidth="1"/>
    <col min="3" max="3" width="81.28515625" bestFit="1" customWidth="1"/>
    <col min="4" max="4" width="22.7109375" bestFit="1" customWidth="1"/>
    <col min="5" max="5" width="14.140625" bestFit="1" customWidth="1"/>
    <col min="6" max="6" width="18.28515625" bestFit="1" customWidth="1"/>
  </cols>
  <sheetData>
    <row r="1" spans="1:6">
      <c r="A1" t="s">
        <v>422</v>
      </c>
      <c r="B1" t="s">
        <v>423</v>
      </c>
      <c r="C1" t="s">
        <v>413</v>
      </c>
      <c r="D1" s="10" t="s">
        <v>416</v>
      </c>
      <c r="E1" t="s">
        <v>409</v>
      </c>
      <c r="F1" t="s">
        <v>410</v>
      </c>
    </row>
    <row r="2" spans="1:6">
      <c r="A2" t="s">
        <v>424</v>
      </c>
      <c r="B2" t="s">
        <v>640</v>
      </c>
      <c r="C2" t="s">
        <v>641</v>
      </c>
      <c r="D2" s="13">
        <v>189</v>
      </c>
      <c r="E2" s="16">
        <f>(D2*Valores!D$8)*Valores!C$3</f>
        <v>174825</v>
      </c>
      <c r="F2" s="4">
        <f>(E2*(Valores!E$8+Valores!G$8))+E2</f>
        <v>349650</v>
      </c>
    </row>
    <row r="3" spans="1:6">
      <c r="A3" t="s">
        <v>424</v>
      </c>
      <c r="B3" t="s">
        <v>642</v>
      </c>
      <c r="C3" t="s">
        <v>643</v>
      </c>
      <c r="D3" s="13">
        <v>315</v>
      </c>
      <c r="E3" s="16">
        <f>(D3*Valores!D$8)*Valores!C$3</f>
        <v>291375</v>
      </c>
      <c r="F3" s="16">
        <f>(E3*(Valores!E$8+Valores!G$8))+E3</f>
        <v>582750</v>
      </c>
    </row>
    <row r="4" spans="1:6">
      <c r="A4" t="s">
        <v>424</v>
      </c>
      <c r="B4" t="s">
        <v>644</v>
      </c>
      <c r="C4" t="s">
        <v>645</v>
      </c>
      <c r="D4" s="13">
        <v>90</v>
      </c>
      <c r="E4" s="16">
        <f>(D4*Valores!D$8)*Valores!C$3</f>
        <v>83250</v>
      </c>
      <c r="F4" s="16">
        <f>(E4*(Valores!E$8+Valores!G$8))+E4</f>
        <v>166500</v>
      </c>
    </row>
    <row r="5" spans="1:6">
      <c r="A5" t="s">
        <v>424</v>
      </c>
      <c r="B5" t="s">
        <v>646</v>
      </c>
      <c r="C5" t="s">
        <v>647</v>
      </c>
      <c r="D5" s="13">
        <v>65</v>
      </c>
      <c r="E5" s="16">
        <f>(D5*Valores!D$8)*Valores!C$3</f>
        <v>60125</v>
      </c>
      <c r="F5" s="16">
        <f>(E5*(Valores!E$8+Valores!G$8))+E5</f>
        <v>120250</v>
      </c>
    </row>
    <row r="6" spans="1:6">
      <c r="A6" t="s">
        <v>424</v>
      </c>
      <c r="B6" t="s">
        <v>648</v>
      </c>
      <c r="C6" t="s">
        <v>649</v>
      </c>
      <c r="D6" s="13">
        <v>84</v>
      </c>
      <c r="E6" s="16">
        <f>(D6*Valores!D$8)*Valores!C$3</f>
        <v>77700</v>
      </c>
      <c r="F6" s="16">
        <f>(E6*(Valores!E$8+Valores!G$8))+E6</f>
        <v>155400</v>
      </c>
    </row>
    <row r="7" spans="1:6">
      <c r="A7" t="s">
        <v>424</v>
      </c>
      <c r="B7" t="s">
        <v>650</v>
      </c>
      <c r="C7" t="s">
        <v>651</v>
      </c>
      <c r="D7" s="13">
        <v>2200</v>
      </c>
      <c r="E7" s="16">
        <f>(D7*Valores!D$8)*Valores!C$3</f>
        <v>2035000</v>
      </c>
      <c r="F7" s="16">
        <f>(E7*(Valores!E$8+Valores!G$8))+E7</f>
        <v>4070000</v>
      </c>
    </row>
    <row r="8" spans="1:6">
      <c r="A8" t="s">
        <v>424</v>
      </c>
      <c r="B8" t="s">
        <v>652</v>
      </c>
      <c r="C8" t="s">
        <v>653</v>
      </c>
      <c r="D8" s="13">
        <v>682.5</v>
      </c>
      <c r="E8" s="16">
        <f>(D8*Valores!D$8)*Valores!C$3</f>
        <v>631312.5</v>
      </c>
      <c r="F8" s="16">
        <f>(E8*(Valores!E$8+Valores!G$8))+E8</f>
        <v>1262625</v>
      </c>
    </row>
    <row r="9" spans="1:6">
      <c r="A9" t="s">
        <v>424</v>
      </c>
      <c r="B9" t="s">
        <v>654</v>
      </c>
      <c r="C9" t="s">
        <v>655</v>
      </c>
      <c r="D9" s="13">
        <v>262.5</v>
      </c>
      <c r="E9" s="16">
        <f>(D9*Valores!D$8)*Valores!C$3</f>
        <v>242812.5</v>
      </c>
      <c r="F9" s="16">
        <f>(E9*(Valores!E$8+Valores!G$8))+E9</f>
        <v>485625</v>
      </c>
    </row>
    <row r="10" spans="1:6">
      <c r="A10" t="s">
        <v>424</v>
      </c>
      <c r="B10" t="s">
        <v>446</v>
      </c>
      <c r="C10" t="s">
        <v>656</v>
      </c>
      <c r="D10" s="13">
        <v>262.5</v>
      </c>
      <c r="E10" s="16">
        <f>(D10*Valores!D$8)*Valores!C$3</f>
        <v>242812.5</v>
      </c>
      <c r="F10" s="16">
        <f>(E10*(Valores!E$8+Valores!G$8))+E10</f>
        <v>485625</v>
      </c>
    </row>
    <row r="11" spans="1:6">
      <c r="A11" t="s">
        <v>424</v>
      </c>
      <c r="B11" t="s">
        <v>657</v>
      </c>
      <c r="C11" t="s">
        <v>658</v>
      </c>
      <c r="D11" s="13">
        <v>350</v>
      </c>
      <c r="E11" s="16">
        <f>(D11*Valores!D$8)*Valores!C$3</f>
        <v>323750</v>
      </c>
      <c r="F11" s="16">
        <f>(E11*(Valores!E$8+Valores!G$8))+E11</f>
        <v>647500</v>
      </c>
    </row>
    <row r="12" spans="1:6">
      <c r="A12" t="s">
        <v>424</v>
      </c>
      <c r="B12" t="s">
        <v>659</v>
      </c>
      <c r="C12" t="s">
        <v>660</v>
      </c>
      <c r="D12" s="13">
        <v>126</v>
      </c>
      <c r="E12" s="16">
        <f>(D12*Valores!D$8)*Valores!C$3</f>
        <v>116550</v>
      </c>
      <c r="F12" s="16">
        <f>(E12*(Valores!E$8+Valores!G$8))+E12</f>
        <v>233100</v>
      </c>
    </row>
    <row r="13" spans="1:6">
      <c r="A13" t="s">
        <v>424</v>
      </c>
      <c r="B13" t="s">
        <v>661</v>
      </c>
      <c r="C13" t="s">
        <v>662</v>
      </c>
      <c r="D13" s="13">
        <v>168</v>
      </c>
      <c r="E13" s="16">
        <f>(D13*Valores!D$8)*Valores!C$3</f>
        <v>155400</v>
      </c>
      <c r="F13" s="16">
        <f>(E13*(Valores!E$8+Valores!G$8))+E13</f>
        <v>310800</v>
      </c>
    </row>
    <row r="14" spans="1:6">
      <c r="A14" t="s">
        <v>424</v>
      </c>
      <c r="B14" t="s">
        <v>663</v>
      </c>
      <c r="C14" t="s">
        <v>664</v>
      </c>
      <c r="D14" s="13">
        <v>600</v>
      </c>
      <c r="E14" s="16">
        <f>(D14*Valores!D$8)*Valores!C$3</f>
        <v>555000</v>
      </c>
      <c r="F14" s="16">
        <f>(E14*(Valores!E$8+Valores!G$8))+E14</f>
        <v>1110000</v>
      </c>
    </row>
    <row r="15" spans="1:6">
      <c r="A15" t="s">
        <v>424</v>
      </c>
      <c r="B15" t="s">
        <v>665</v>
      </c>
      <c r="C15" t="s">
        <v>666</v>
      </c>
      <c r="D15" s="13">
        <v>262.5</v>
      </c>
      <c r="E15" s="16">
        <f>(D15*Valores!D$8)*Valores!C$3</f>
        <v>242812.5</v>
      </c>
      <c r="F15" s="16">
        <f>(E15*(Valores!E$8+Valores!G$8))+E15</f>
        <v>485625</v>
      </c>
    </row>
    <row r="16" spans="1:6">
      <c r="A16" t="s">
        <v>424</v>
      </c>
      <c r="B16" t="s">
        <v>665</v>
      </c>
      <c r="C16" t="s">
        <v>667</v>
      </c>
      <c r="D16" s="13">
        <v>262.5</v>
      </c>
      <c r="E16" s="16">
        <f>(D16*Valores!D$8)*Valores!C$3</f>
        <v>242812.5</v>
      </c>
      <c r="F16" s="16">
        <f>(E16*(Valores!E$8+Valores!G$8))+E16</f>
        <v>485625</v>
      </c>
    </row>
    <row r="17" spans="1:6">
      <c r="A17" t="s">
        <v>424</v>
      </c>
      <c r="B17" t="s">
        <v>668</v>
      </c>
      <c r="C17" t="s">
        <v>669</v>
      </c>
      <c r="D17" s="13">
        <v>31.5</v>
      </c>
      <c r="E17" s="16">
        <f>(D17*Valores!D$8)*Valores!C$3</f>
        <v>29137.5</v>
      </c>
      <c r="F17" s="16">
        <f>(E17*(Valores!E$8+Valores!G$8))+E17</f>
        <v>58275</v>
      </c>
    </row>
    <row r="18" spans="1:6">
      <c r="A18" t="s">
        <v>424</v>
      </c>
      <c r="B18" t="s">
        <v>670</v>
      </c>
      <c r="C18" t="s">
        <v>671</v>
      </c>
      <c r="D18" s="13">
        <v>226</v>
      </c>
      <c r="E18" s="16">
        <f>(D18*Valores!D$8)*Valores!C$3</f>
        <v>209050</v>
      </c>
      <c r="F18" s="16">
        <f>(E18*(Valores!E$8+Valores!G$8))+E18</f>
        <v>418100</v>
      </c>
    </row>
    <row r="19" spans="1:6">
      <c r="A19" t="s">
        <v>424</v>
      </c>
      <c r="B19" t="s">
        <v>672</v>
      </c>
      <c r="C19" t="s">
        <v>673</v>
      </c>
      <c r="D19" s="13">
        <v>200</v>
      </c>
      <c r="E19" s="16">
        <f>(D19*Valores!D$8)*Valores!C$3</f>
        <v>185000</v>
      </c>
      <c r="F19" s="16">
        <f>(E19*(Valores!E$8+Valores!G$8))+E19</f>
        <v>370000</v>
      </c>
    </row>
    <row r="20" spans="1:6">
      <c r="A20" t="s">
        <v>424</v>
      </c>
      <c r="B20" t="s">
        <v>444</v>
      </c>
      <c r="C20" t="s">
        <v>674</v>
      </c>
      <c r="D20" s="13">
        <v>63</v>
      </c>
      <c r="E20" s="16">
        <f>(D20*Valores!D$8)*Valores!C$3</f>
        <v>58275</v>
      </c>
      <c r="F20" s="16">
        <f>(E20*(Valores!E$8+Valores!G$8))+E20</f>
        <v>116550</v>
      </c>
    </row>
    <row r="21" spans="1:6">
      <c r="A21" t="s">
        <v>424</v>
      </c>
      <c r="B21" t="s">
        <v>675</v>
      </c>
      <c r="C21" t="s">
        <v>676</v>
      </c>
      <c r="D21" s="13">
        <v>42</v>
      </c>
      <c r="E21" s="16">
        <f>(D21*Valores!D$8)*Valores!C$3</f>
        <v>38850</v>
      </c>
      <c r="F21" s="16">
        <f>(E21*(Valores!E$8+Valores!G$8))+E21</f>
        <v>77700</v>
      </c>
    </row>
    <row r="22" spans="1:6">
      <c r="A22" t="s">
        <v>424</v>
      </c>
      <c r="B22" t="s">
        <v>438</v>
      </c>
      <c r="C22" t="s">
        <v>677</v>
      </c>
      <c r="D22" s="13">
        <v>90</v>
      </c>
      <c r="E22" s="16">
        <f>(D22*Valores!D$8)*Valores!C$3</f>
        <v>83250</v>
      </c>
      <c r="F22" s="16">
        <f>(E22*(Valores!E$8+Valores!G$8))+E22</f>
        <v>166500</v>
      </c>
    </row>
    <row r="23" spans="1:6">
      <c r="A23" t="s">
        <v>424</v>
      </c>
      <c r="B23" t="s">
        <v>469</v>
      </c>
      <c r="C23" t="s">
        <v>678</v>
      </c>
      <c r="D23" s="13">
        <v>100</v>
      </c>
      <c r="E23" s="16">
        <f>(D23*Valores!D$8)*Valores!C$3</f>
        <v>92500</v>
      </c>
      <c r="F23" s="16">
        <f>(E23*(Valores!E$8+Valores!G$8))+E23</f>
        <v>185000</v>
      </c>
    </row>
    <row r="24" spans="1:6">
      <c r="A24" t="s">
        <v>424</v>
      </c>
      <c r="B24" t="s">
        <v>585</v>
      </c>
      <c r="C24" t="s">
        <v>679</v>
      </c>
      <c r="D24" s="13">
        <v>45</v>
      </c>
      <c r="E24" s="16">
        <f>(D24*Valores!D$8)*Valores!C$3</f>
        <v>41625</v>
      </c>
      <c r="F24" s="16">
        <f>(E24*(Valores!E$8+Valores!G$8))+E24</f>
        <v>83250</v>
      </c>
    </row>
    <row r="25" spans="1:6">
      <c r="A25" t="s">
        <v>680</v>
      </c>
      <c r="B25" t="s">
        <v>681</v>
      </c>
      <c r="C25" t="s">
        <v>682</v>
      </c>
      <c r="D25" s="13">
        <v>157.5</v>
      </c>
      <c r="E25" s="16">
        <f>(D25*Valores!D$8)*Valores!C$3</f>
        <v>145687.5</v>
      </c>
      <c r="F25" s="16">
        <f>(E25*(Valores!E$8+Valores!G$8))+E25</f>
        <v>291375</v>
      </c>
    </row>
    <row r="26" spans="1:6">
      <c r="A26" t="s">
        <v>680</v>
      </c>
      <c r="B26" t="s">
        <v>497</v>
      </c>
      <c r="C26" t="s">
        <v>683</v>
      </c>
      <c r="D26" s="13">
        <v>30</v>
      </c>
      <c r="E26" s="16">
        <f>(D26*Valores!D$8)*Valores!C$3</f>
        <v>27750</v>
      </c>
      <c r="F26" s="16">
        <f>(E26*(Valores!E$8+Valores!G$8))+E26</f>
        <v>55500</v>
      </c>
    </row>
    <row r="27" spans="1:6">
      <c r="A27" t="s">
        <v>680</v>
      </c>
      <c r="B27" t="s">
        <v>684</v>
      </c>
      <c r="C27" t="s">
        <v>685</v>
      </c>
      <c r="D27" s="13">
        <v>367.5</v>
      </c>
      <c r="E27" s="16">
        <f>(D27*Valores!D$8)*Valores!C$3</f>
        <v>339937.5</v>
      </c>
      <c r="F27" s="16">
        <f>(E27*(Valores!E$8+Valores!G$8))+E27</f>
        <v>679875</v>
      </c>
    </row>
    <row r="28" spans="1:6">
      <c r="A28" t="s">
        <v>680</v>
      </c>
      <c r="B28" t="s">
        <v>686</v>
      </c>
      <c r="C28" t="s">
        <v>687</v>
      </c>
      <c r="D28" s="13">
        <v>630</v>
      </c>
      <c r="E28" s="16">
        <f>(D28*Valores!D$8)*Valores!C$3</f>
        <v>582750</v>
      </c>
      <c r="F28" s="16">
        <f>(E28*(Valores!E$8+Valores!G$8))+E28</f>
        <v>1165500</v>
      </c>
    </row>
    <row r="29" spans="1:6">
      <c r="A29" t="s">
        <v>680</v>
      </c>
      <c r="B29" t="s">
        <v>688</v>
      </c>
      <c r="C29" t="s">
        <v>689</v>
      </c>
      <c r="D29" s="13">
        <v>700</v>
      </c>
      <c r="E29" s="16">
        <f>(D29*Valores!D$8)*Valores!C$3</f>
        <v>647500</v>
      </c>
      <c r="F29" s="16">
        <f>(E29*(Valores!E$8+Valores!G$8))+E29</f>
        <v>1295000</v>
      </c>
    </row>
    <row r="30" spans="1:6">
      <c r="A30" t="s">
        <v>680</v>
      </c>
      <c r="B30" t="s">
        <v>690</v>
      </c>
      <c r="C30" t="s">
        <v>691</v>
      </c>
      <c r="D30" s="13">
        <v>875</v>
      </c>
      <c r="E30" s="16">
        <f>(D30*Valores!D$8)*Valores!C$3</f>
        <v>809375</v>
      </c>
      <c r="F30" s="16">
        <f>(E30*(Valores!E$8+Valores!G$8))+E30</f>
        <v>1618750</v>
      </c>
    </row>
    <row r="31" spans="1:6">
      <c r="A31" t="s">
        <v>501</v>
      </c>
      <c r="B31" t="s">
        <v>692</v>
      </c>
      <c r="C31" t="s">
        <v>693</v>
      </c>
      <c r="D31" s="13">
        <v>63</v>
      </c>
      <c r="E31" s="16">
        <f>(D31*Valores!D$8)*Valores!C$3</f>
        <v>58275</v>
      </c>
      <c r="F31" s="16">
        <f>(E31*(Valores!E$8+Valores!G$8))+E31</f>
        <v>116550</v>
      </c>
    </row>
    <row r="32" spans="1:6">
      <c r="A32" t="s">
        <v>501</v>
      </c>
      <c r="B32" t="s">
        <v>694</v>
      </c>
      <c r="C32" t="s">
        <v>695</v>
      </c>
      <c r="D32" s="13">
        <v>52.5</v>
      </c>
      <c r="E32" s="16">
        <f>(D32*Valores!D$8)*Valores!C$3</f>
        <v>48562.5</v>
      </c>
      <c r="F32" s="16">
        <f>(E32*(Valores!E$8+Valores!G$8))+E32</f>
        <v>97125</v>
      </c>
    </row>
    <row r="33" spans="1:6">
      <c r="A33" t="s">
        <v>501</v>
      </c>
      <c r="B33" t="s">
        <v>615</v>
      </c>
      <c r="C33" t="s">
        <v>696</v>
      </c>
      <c r="D33" s="13">
        <v>400</v>
      </c>
      <c r="E33" s="16">
        <f>(D33*Valores!D$8)*Valores!C$3</f>
        <v>370000</v>
      </c>
      <c r="F33" s="16">
        <f>(E33*(Valores!E$8+Valores!G$8))+E33</f>
        <v>740000</v>
      </c>
    </row>
    <row r="34" spans="1:6">
      <c r="A34" t="s">
        <v>501</v>
      </c>
      <c r="B34" t="s">
        <v>697</v>
      </c>
      <c r="C34" t="s">
        <v>698</v>
      </c>
      <c r="D34" s="13">
        <v>45</v>
      </c>
      <c r="E34" s="16">
        <f>(D34*Valores!D$8)*Valores!C$3</f>
        <v>41625</v>
      </c>
      <c r="F34" s="16">
        <f>(E34*(Valores!E$8+Valores!G$8))+E34</f>
        <v>83250</v>
      </c>
    </row>
    <row r="35" spans="1:6">
      <c r="A35" t="s">
        <v>501</v>
      </c>
      <c r="B35" t="s">
        <v>699</v>
      </c>
      <c r="C35" t="s">
        <v>700</v>
      </c>
      <c r="D35" s="13">
        <v>55</v>
      </c>
      <c r="E35" s="16">
        <f>(D35*Valores!D$8)*Valores!C$3</f>
        <v>50875</v>
      </c>
      <c r="F35" s="16">
        <f>(E35*(Valores!E$8+Valores!G$8))+E35</f>
        <v>101750</v>
      </c>
    </row>
    <row r="36" spans="1:6">
      <c r="A36" t="s">
        <v>501</v>
      </c>
      <c r="B36" t="s">
        <v>701</v>
      </c>
      <c r="C36" t="s">
        <v>702</v>
      </c>
      <c r="D36" s="13">
        <v>55</v>
      </c>
      <c r="E36" s="16">
        <f>(D36*Valores!D$8)*Valores!C$3</f>
        <v>50875</v>
      </c>
      <c r="F36" s="16">
        <f>(E36*(Valores!E$8+Valores!G$8))+E36</f>
        <v>101750</v>
      </c>
    </row>
    <row r="37" spans="1:6">
      <c r="A37" t="s">
        <v>431</v>
      </c>
      <c r="B37" t="s">
        <v>703</v>
      </c>
      <c r="C37" t="s">
        <v>704</v>
      </c>
      <c r="D37" s="13">
        <v>2100</v>
      </c>
      <c r="E37" s="16">
        <f>(D37*Valores!D$8)*Valores!C$3</f>
        <v>1942500</v>
      </c>
      <c r="F37" s="16">
        <f>(E37*(Valores!E$8+Valores!G$8))+E37</f>
        <v>3885000</v>
      </c>
    </row>
    <row r="38" spans="1:6">
      <c r="A38" t="s">
        <v>431</v>
      </c>
      <c r="B38" t="s">
        <v>530</v>
      </c>
      <c r="C38" t="s">
        <v>705</v>
      </c>
      <c r="D38" s="13">
        <v>2315</v>
      </c>
      <c r="E38" s="16">
        <f>(D38*Valores!D$8)*Valores!C$3</f>
        <v>2141375</v>
      </c>
      <c r="F38" s="16">
        <f>(E38*(Valores!E$8+Valores!G$8))+E38</f>
        <v>4282750</v>
      </c>
    </row>
    <row r="39" spans="1:6">
      <c r="A39" t="s">
        <v>431</v>
      </c>
      <c r="B39" t="s">
        <v>706</v>
      </c>
      <c r="C39" t="s">
        <v>537</v>
      </c>
      <c r="D39" s="13">
        <v>585</v>
      </c>
      <c r="E39" s="16">
        <f>(D39*Valores!D$8)*Valores!C$3</f>
        <v>541125</v>
      </c>
      <c r="F39" s="16">
        <f>(E39*(Valores!E$8+Valores!G$8))+E39</f>
        <v>1082250</v>
      </c>
    </row>
    <row r="40" spans="1:6">
      <c r="A40" t="s">
        <v>431</v>
      </c>
      <c r="B40" t="s">
        <v>524</v>
      </c>
      <c r="C40" t="s">
        <v>707</v>
      </c>
      <c r="D40" s="13">
        <v>230</v>
      </c>
      <c r="E40" s="16">
        <f>(D40*Valores!D$8)*Valores!C$3</f>
        <v>212750</v>
      </c>
      <c r="F40" s="16">
        <f>(E40*(Valores!E$8+Valores!G$8))+E40</f>
        <v>425500</v>
      </c>
    </row>
    <row r="41" spans="1:6">
      <c r="A41" t="s">
        <v>431</v>
      </c>
      <c r="B41" t="s">
        <v>526</v>
      </c>
      <c r="C41" t="s">
        <v>708</v>
      </c>
      <c r="D41" s="13">
        <v>220</v>
      </c>
      <c r="E41" s="16">
        <f>(D41*Valores!D$8)*Valores!C$3</f>
        <v>203500</v>
      </c>
      <c r="F41" s="16">
        <f>(E41*(Valores!E$8+Valores!G$8))+E41</f>
        <v>407000</v>
      </c>
    </row>
    <row r="42" spans="1:6">
      <c r="A42" t="s">
        <v>431</v>
      </c>
      <c r="B42" t="s">
        <v>709</v>
      </c>
      <c r="C42" t="s">
        <v>710</v>
      </c>
      <c r="D42" s="13">
        <v>155</v>
      </c>
      <c r="E42" s="16">
        <f>(D42*Valores!D$8)*Valores!C$3</f>
        <v>143375</v>
      </c>
      <c r="F42" s="16">
        <f>(E42*(Valores!E$8+Valores!G$8))+E42</f>
        <v>286750</v>
      </c>
    </row>
    <row r="43" spans="1:6">
      <c r="A43" t="s">
        <v>431</v>
      </c>
      <c r="B43" t="s">
        <v>516</v>
      </c>
      <c r="C43" t="s">
        <v>711</v>
      </c>
      <c r="D43" s="13">
        <v>145</v>
      </c>
      <c r="E43" s="16">
        <f>(D43*Valores!D$8)*Valores!C$3</f>
        <v>134125</v>
      </c>
      <c r="F43" s="16">
        <f>(E43*(Valores!E$8+Valores!G$8))+E43</f>
        <v>268250</v>
      </c>
    </row>
    <row r="44" spans="1:6">
      <c r="A44" t="s">
        <v>431</v>
      </c>
      <c r="B44" t="s">
        <v>518</v>
      </c>
      <c r="C44" t="s">
        <v>519</v>
      </c>
      <c r="D44" s="13">
        <v>205</v>
      </c>
      <c r="E44" s="16">
        <f>(D44*Valores!D$8)*Valores!C$3</f>
        <v>189625</v>
      </c>
      <c r="F44" s="16">
        <f>(E44*(Valores!E$8+Valores!G$8))+E44</f>
        <v>379250</v>
      </c>
    </row>
    <row r="45" spans="1:6">
      <c r="A45" t="s">
        <v>431</v>
      </c>
      <c r="B45" t="s">
        <v>528</v>
      </c>
      <c r="C45" t="s">
        <v>712</v>
      </c>
      <c r="D45" s="13">
        <v>250</v>
      </c>
      <c r="E45" s="16">
        <f>(D45*Valores!D$8)*Valores!C$3</f>
        <v>231250</v>
      </c>
      <c r="F45" s="16">
        <f>(E45*(Valores!E$8+Valores!G$8))+E45</f>
        <v>462500</v>
      </c>
    </row>
    <row r="46" spans="1:6">
      <c r="A46" s="19" t="s">
        <v>431</v>
      </c>
      <c r="B46" s="19" t="s">
        <v>713</v>
      </c>
      <c r="C46" s="19" t="s">
        <v>714</v>
      </c>
      <c r="D46" s="25">
        <v>80</v>
      </c>
      <c r="E46" s="20">
        <f>(D46*Valores!D$8)*Valores!C$3</f>
        <v>74000</v>
      </c>
      <c r="F46" s="20">
        <f>(E46*(Valores!E$8+Valores!G$8))+E46</f>
        <v>148000</v>
      </c>
    </row>
    <row r="47" spans="1:6">
      <c r="A47" t="s">
        <v>540</v>
      </c>
      <c r="B47" t="s">
        <v>551</v>
      </c>
      <c r="C47" t="s">
        <v>552</v>
      </c>
      <c r="D47" s="13">
        <v>2300</v>
      </c>
      <c r="E47" s="16">
        <f>(D47*Valores!D$8)*Valores!C$3</f>
        <v>2127500</v>
      </c>
      <c r="F47" s="16">
        <f>(E47*(Valores!E$8+Valores!G$8))+E47</f>
        <v>4255000</v>
      </c>
    </row>
    <row r="48" spans="1:6">
      <c r="A48" t="s">
        <v>540</v>
      </c>
      <c r="B48" t="s">
        <v>553</v>
      </c>
      <c r="C48" t="s">
        <v>554</v>
      </c>
      <c r="D48" s="13">
        <v>2400</v>
      </c>
      <c r="E48" s="16">
        <f>(D48*Valores!D$8)*Valores!C$3</f>
        <v>2220000</v>
      </c>
      <c r="F48" s="16">
        <f>(E48*(Valores!E$8+Valores!G$8))+E48</f>
        <v>4440000</v>
      </c>
    </row>
    <row r="49" spans="1:6">
      <c r="A49" t="s">
        <v>540</v>
      </c>
      <c r="B49" t="s">
        <v>715</v>
      </c>
      <c r="C49" t="s">
        <v>716</v>
      </c>
      <c r="D49" s="13">
        <v>700</v>
      </c>
      <c r="E49" s="16">
        <f>(D49*Valores!D$8)*Valores!C$3</f>
        <v>647500</v>
      </c>
      <c r="F49" s="16">
        <f>(E49*(Valores!E$8+Valores!G$8))+E49</f>
        <v>1295000</v>
      </c>
    </row>
    <row r="50" spans="1:6">
      <c r="A50" t="s">
        <v>540</v>
      </c>
      <c r="B50" t="s">
        <v>717</v>
      </c>
      <c r="C50" t="s">
        <v>718</v>
      </c>
      <c r="D50" s="13">
        <v>1850</v>
      </c>
      <c r="E50" s="16">
        <f>(D50*Valores!D$8)*Valores!C$3</f>
        <v>1711250</v>
      </c>
      <c r="F50" s="16">
        <f>(E50*(Valores!E$8+Valores!G$8))+E50</f>
        <v>3422500</v>
      </c>
    </row>
    <row r="51" spans="1:6">
      <c r="A51" t="s">
        <v>540</v>
      </c>
      <c r="B51" t="s">
        <v>543</v>
      </c>
      <c r="C51" t="s">
        <v>544</v>
      </c>
      <c r="D51" s="13">
        <v>350</v>
      </c>
      <c r="E51" s="16">
        <f>(D51*Valores!D$8)*Valores!C$3</f>
        <v>323750</v>
      </c>
      <c r="F51" s="16">
        <f>(E51*(Valores!E$8+Valores!G$8))+E51</f>
        <v>647500</v>
      </c>
    </row>
    <row r="52" spans="1:6">
      <c r="A52" t="s">
        <v>540</v>
      </c>
      <c r="B52" t="s">
        <v>547</v>
      </c>
      <c r="C52" t="s">
        <v>719</v>
      </c>
      <c r="D52" s="13">
        <v>350</v>
      </c>
      <c r="E52" s="16">
        <f>(D52*Valores!D$8)*Valores!C$3</f>
        <v>323750</v>
      </c>
      <c r="F52" s="16">
        <f>(E52*(Valores!E$8+Valores!G$8))+E52</f>
        <v>647500</v>
      </c>
    </row>
    <row r="53" spans="1:6">
      <c r="A53" t="s">
        <v>540</v>
      </c>
      <c r="B53" t="s">
        <v>549</v>
      </c>
      <c r="C53" t="s">
        <v>550</v>
      </c>
      <c r="D53" s="13">
        <v>350</v>
      </c>
      <c r="E53" s="16">
        <f>(D53*Valores!D$8)*Valores!C$3</f>
        <v>323750</v>
      </c>
      <c r="F53" s="16">
        <f>(E53*(Valores!E$8+Valores!G$8))+E53</f>
        <v>647500</v>
      </c>
    </row>
    <row r="54" spans="1:6">
      <c r="A54" t="s">
        <v>540</v>
      </c>
      <c r="B54" t="s">
        <v>720</v>
      </c>
      <c r="C54" t="s">
        <v>721</v>
      </c>
      <c r="D54" s="13">
        <v>350</v>
      </c>
      <c r="E54" s="16">
        <f>(D54*Valores!D$8)*Valores!C$3</f>
        <v>323750</v>
      </c>
      <c r="F54" s="16">
        <f>(E54*(Valores!E$8+Valores!G$8))+E54</f>
        <v>647500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70" zoomScaleNormal="70" workbookViewId="0">
      <selection activeCell="G9" sqref="G9"/>
    </sheetView>
  </sheetViews>
  <sheetFormatPr baseColWidth="10" defaultColWidth="11.42578125" defaultRowHeight="15"/>
  <cols>
    <col min="1" max="1" width="12.140625" bestFit="1" customWidth="1"/>
    <col min="2" max="2" width="14.28515625" customWidth="1"/>
    <col min="3" max="3" width="27.28515625" bestFit="1" customWidth="1"/>
    <col min="4" max="4" width="8.28515625" bestFit="1" customWidth="1"/>
    <col min="5" max="5" width="33.85546875" customWidth="1"/>
    <col min="6" max="6" width="22.140625" customWidth="1"/>
    <col min="7" max="7" width="18.28515625" bestFit="1" customWidth="1"/>
  </cols>
  <sheetData>
    <row r="1" spans="1:7">
      <c r="A1" t="s">
        <v>1092</v>
      </c>
      <c r="B1" t="s">
        <v>423</v>
      </c>
      <c r="C1" t="s">
        <v>413</v>
      </c>
      <c r="D1" t="s">
        <v>984</v>
      </c>
      <c r="E1" t="s">
        <v>1232</v>
      </c>
      <c r="F1" t="s">
        <v>409</v>
      </c>
      <c r="G1" t="s">
        <v>410</v>
      </c>
    </row>
    <row r="2" spans="1:7">
      <c r="A2">
        <v>31</v>
      </c>
      <c r="B2">
        <v>554328</v>
      </c>
      <c r="C2" t="s">
        <v>953</v>
      </c>
      <c r="D2">
        <v>1</v>
      </c>
      <c r="E2" s="36">
        <v>7.77</v>
      </c>
      <c r="F2" s="4">
        <f>Tabla10[[#This Row],[Precio de Lista en EURO]]*Valores!$C$3*Valores!$D$9</f>
        <v>5031.0749999999998</v>
      </c>
      <c r="G2" s="4">
        <f>(F2*(Valores!E$9+Valores!F$9+Valores!G$9))+F2</f>
        <v>11068.365000000002</v>
      </c>
    </row>
    <row r="3" spans="1:7">
      <c r="A3">
        <v>30</v>
      </c>
      <c r="B3">
        <v>554587</v>
      </c>
      <c r="C3" t="s">
        <v>954</v>
      </c>
      <c r="D3">
        <v>1</v>
      </c>
      <c r="E3" s="36">
        <v>55.43</v>
      </c>
      <c r="F3" s="4">
        <f>Tabla10[[#This Row],[Precio de Lista en EURO]]*Valores!$C$3*Valores!$D$9</f>
        <v>35890.924999999996</v>
      </c>
      <c r="G3" s="18">
        <f>(F3*(Valores!E$9+Valores!F$9+Valores!G$9))+F3</f>
        <v>78960.035000000003</v>
      </c>
    </row>
    <row r="4" spans="1:7">
      <c r="A4">
        <v>29</v>
      </c>
      <c r="B4">
        <v>554586</v>
      </c>
      <c r="C4" t="s">
        <v>955</v>
      </c>
      <c r="D4">
        <v>1</v>
      </c>
      <c r="E4" s="36">
        <v>82.86</v>
      </c>
      <c r="F4" s="4">
        <f>Tabla10[[#This Row],[Precio de Lista en EURO]]*Valores!$C$3*Valores!$D$9</f>
        <v>53651.85</v>
      </c>
      <c r="G4" s="18">
        <f>(F4*(Valores!E$9+Valores!F$9+Valores!G$9))+F4</f>
        <v>118034.07</v>
      </c>
    </row>
    <row r="5" spans="1:7">
      <c r="A5">
        <v>28</v>
      </c>
      <c r="B5">
        <v>554585</v>
      </c>
      <c r="C5" t="s">
        <v>956</v>
      </c>
      <c r="D5">
        <v>1</v>
      </c>
      <c r="E5" s="36">
        <v>44.88</v>
      </c>
      <c r="F5" s="4">
        <f>Tabla10[[#This Row],[Precio de Lista en EURO]]*Valores!$C$3*Valores!$D$9</f>
        <v>29059.8</v>
      </c>
      <c r="G5" s="18">
        <f>(F5*(Valores!E$9+Valores!F$9+Valores!G$9))+F5</f>
        <v>63931.56</v>
      </c>
    </row>
    <row r="6" spans="1:7">
      <c r="A6">
        <v>27</v>
      </c>
      <c r="B6">
        <v>554584</v>
      </c>
      <c r="C6" t="s">
        <v>957</v>
      </c>
      <c r="D6">
        <v>1</v>
      </c>
      <c r="E6" s="36">
        <v>25.85</v>
      </c>
      <c r="F6" s="4">
        <f>Tabla10[[#This Row],[Precio de Lista en EURO]]*Valores!$C$3*Valores!$D$9</f>
        <v>16737.875</v>
      </c>
      <c r="G6" s="18">
        <f>(F6*(Valores!E$9+Valores!F$9+Valores!G$9))+F6</f>
        <v>36823.325000000004</v>
      </c>
    </row>
    <row r="7" spans="1:7">
      <c r="A7">
        <v>26</v>
      </c>
      <c r="B7">
        <v>554583</v>
      </c>
      <c r="C7" t="s">
        <v>958</v>
      </c>
      <c r="D7">
        <v>1</v>
      </c>
      <c r="E7" s="36">
        <v>61.34</v>
      </c>
      <c r="F7" s="4">
        <f>Tabla10[[#This Row],[Precio de Lista en EURO]]*Valores!$C$3*Valores!$D$9</f>
        <v>39717.649999999994</v>
      </c>
      <c r="G7" s="18">
        <f>(F7*(Valores!E$9+Valores!F$9+Valores!G$9))+F7</f>
        <v>87378.829999999987</v>
      </c>
    </row>
    <row r="8" spans="1:7">
      <c r="A8">
        <v>25</v>
      </c>
      <c r="B8">
        <v>554582</v>
      </c>
      <c r="C8" t="s">
        <v>959</v>
      </c>
      <c r="D8">
        <v>1</v>
      </c>
      <c r="E8" s="36">
        <v>21.31</v>
      </c>
      <c r="F8" s="4">
        <f>Tabla10[[#This Row],[Precio de Lista en EURO]]*Valores!$C$3*Valores!$D$9</f>
        <v>13798.224999999999</v>
      </c>
      <c r="G8" s="18">
        <f>(F8*(Valores!E$9+Valores!F$9+Valores!G$9))+F8</f>
        <v>30356.094999999998</v>
      </c>
    </row>
    <row r="9" spans="1:7">
      <c r="A9">
        <v>24</v>
      </c>
      <c r="B9">
        <v>554581</v>
      </c>
      <c r="C9" t="s">
        <v>960</v>
      </c>
      <c r="D9">
        <v>1</v>
      </c>
      <c r="E9" s="36">
        <v>29.47</v>
      </c>
      <c r="F9" s="4">
        <f>Tabla10[[#This Row],[Precio de Lista en EURO]]*Valores!$C$3*Valores!$D$9</f>
        <v>19081.824999999997</v>
      </c>
      <c r="G9" s="18">
        <f>(F9*(Valores!E$9+Valores!F$9+Valores!G$9))+F9</f>
        <v>41980.014999999999</v>
      </c>
    </row>
    <row r="10" spans="1:7">
      <c r="A10">
        <v>23</v>
      </c>
      <c r="B10">
        <v>554580</v>
      </c>
      <c r="C10" t="s">
        <v>961</v>
      </c>
      <c r="D10">
        <v>1</v>
      </c>
      <c r="E10" s="36">
        <v>29.47</v>
      </c>
      <c r="F10" s="4">
        <f>Tabla10[[#This Row],[Precio de Lista en EURO]]*Valores!$C$3*Valores!$D$9</f>
        <v>19081.824999999997</v>
      </c>
      <c r="G10" s="18">
        <f>(F10*(Valores!E$9+Valores!F$9+Valores!G$9))+F10</f>
        <v>41980.014999999999</v>
      </c>
    </row>
    <row r="11" spans="1:7">
      <c r="A11">
        <v>22</v>
      </c>
      <c r="B11">
        <v>554579</v>
      </c>
      <c r="C11" t="s">
        <v>962</v>
      </c>
      <c r="D11">
        <v>1</v>
      </c>
      <c r="E11" s="36">
        <v>312.5</v>
      </c>
      <c r="F11" s="4">
        <f>Tabla10[[#This Row],[Precio de Lista en EURO]]*Valores!$C$3*Valores!$D$9</f>
        <v>202343.75</v>
      </c>
      <c r="G11" s="18">
        <f>(F11*(Valores!E$9+Valores!F$9+Valores!G$9))+F11</f>
        <v>445156.25</v>
      </c>
    </row>
    <row r="12" spans="1:7">
      <c r="A12">
        <v>21</v>
      </c>
      <c r="B12">
        <v>554578</v>
      </c>
      <c r="C12" t="s">
        <v>963</v>
      </c>
      <c r="D12">
        <v>1</v>
      </c>
      <c r="E12" s="36">
        <v>82.52</v>
      </c>
      <c r="F12" s="4">
        <f>Tabla10[[#This Row],[Precio de Lista en EURO]]*Valores!$C$3*Valores!$D$9</f>
        <v>53431.7</v>
      </c>
      <c r="G12" s="18">
        <f>(F12*(Valores!E$9+Valores!F$9+Valores!G$9))+F12</f>
        <v>117549.74</v>
      </c>
    </row>
    <row r="13" spans="1:7">
      <c r="A13">
        <v>20</v>
      </c>
      <c r="B13">
        <v>554577</v>
      </c>
      <c r="C13" t="s">
        <v>964</v>
      </c>
      <c r="D13">
        <v>1</v>
      </c>
      <c r="E13" s="36">
        <v>294.82</v>
      </c>
      <c r="F13" s="4">
        <f>Tabla10[[#This Row],[Precio de Lista en EURO]]*Valores!$C$3*Valores!$D$9</f>
        <v>190895.94999999998</v>
      </c>
      <c r="G13" s="18">
        <f>(F13*(Valores!E$9+Valores!F$9+Valores!G$9))+F13</f>
        <v>419971.08999999997</v>
      </c>
    </row>
    <row r="14" spans="1:7">
      <c r="A14">
        <v>19</v>
      </c>
      <c r="B14">
        <v>554575</v>
      </c>
      <c r="C14" t="s">
        <v>965</v>
      </c>
      <c r="D14">
        <v>1</v>
      </c>
      <c r="E14" s="36">
        <v>70.73</v>
      </c>
      <c r="F14" s="4">
        <f>Tabla10[[#This Row],[Precio de Lista en EURO]]*Valores!$C$3*Valores!$D$9</f>
        <v>45797.675000000003</v>
      </c>
      <c r="G14" s="18">
        <f>(F14*(Valores!E$9+Valores!F$9+Valores!G$9))+F14</f>
        <v>100754.88500000001</v>
      </c>
    </row>
    <row r="15" spans="1:7">
      <c r="A15">
        <v>18</v>
      </c>
      <c r="B15">
        <v>554572</v>
      </c>
      <c r="C15" t="s">
        <v>966</v>
      </c>
      <c r="D15">
        <v>1</v>
      </c>
      <c r="E15" s="36">
        <v>507.12</v>
      </c>
      <c r="F15" s="4">
        <f>Tabla10[[#This Row],[Precio de Lista en EURO]]*Valores!$C$3*Valores!$D$9</f>
        <v>328360.19999999995</v>
      </c>
      <c r="G15" s="18">
        <f>(F15*(Valores!E$9+Valores!F$9+Valores!G$9))+F15</f>
        <v>722392.44</v>
      </c>
    </row>
    <row r="16" spans="1:7">
      <c r="A16">
        <v>17</v>
      </c>
      <c r="B16">
        <v>554571</v>
      </c>
      <c r="C16" t="s">
        <v>967</v>
      </c>
      <c r="D16">
        <v>1</v>
      </c>
      <c r="E16" s="36">
        <v>253.56</v>
      </c>
      <c r="F16" s="4">
        <f>Tabla10[[#This Row],[Precio de Lista en EURO]]*Valores!$C$3*Valores!$D$9</f>
        <v>164180.09999999998</v>
      </c>
      <c r="G16" s="18">
        <f>(F16*(Valores!E$9+Valores!F$9+Valores!G$9))+F16</f>
        <v>361196.22</v>
      </c>
    </row>
    <row r="17" spans="1:7">
      <c r="A17">
        <v>16</v>
      </c>
      <c r="B17">
        <v>554570</v>
      </c>
      <c r="C17" t="s">
        <v>968</v>
      </c>
      <c r="D17">
        <v>1</v>
      </c>
      <c r="E17" s="36">
        <v>30.6</v>
      </c>
      <c r="F17" s="4">
        <f>Tabla10[[#This Row],[Precio de Lista en EURO]]*Valores!$C$3*Valores!$D$9</f>
        <v>19813.5</v>
      </c>
      <c r="G17" s="18">
        <f>(F17*(Valores!E$9+Valores!F$9+Valores!G$9))+F17</f>
        <v>43589.700000000004</v>
      </c>
    </row>
    <row r="18" spans="1:7">
      <c r="A18">
        <v>15</v>
      </c>
      <c r="B18">
        <v>554569</v>
      </c>
      <c r="C18" t="s">
        <v>969</v>
      </c>
      <c r="D18">
        <v>1</v>
      </c>
      <c r="E18" s="36">
        <v>58.94</v>
      </c>
      <c r="F18" s="4">
        <f>Tabla10[[#This Row],[Precio de Lista en EURO]]*Valores!$C$3*Valores!$D$9</f>
        <v>38163.649999999994</v>
      </c>
      <c r="G18" s="18">
        <f>(F18*(Valores!E$9+Valores!F$9+Valores!G$9))+F18</f>
        <v>83960.03</v>
      </c>
    </row>
    <row r="19" spans="1:7">
      <c r="A19">
        <v>14</v>
      </c>
      <c r="B19">
        <v>554568</v>
      </c>
      <c r="C19" t="s">
        <v>970</v>
      </c>
      <c r="D19">
        <v>1</v>
      </c>
      <c r="E19" s="36">
        <v>1768.91</v>
      </c>
      <c r="F19" s="4">
        <f>Tabla10[[#This Row],[Precio de Lista en EURO]]*Valores!$C$3*Valores!$D$9</f>
        <v>1145369.2249999999</v>
      </c>
      <c r="G19" s="18">
        <f>(F19*(Valores!E$9+Valores!F$9+Valores!G$9))+F19</f>
        <v>2519812.2949999999</v>
      </c>
    </row>
    <row r="20" spans="1:7">
      <c r="A20">
        <v>13</v>
      </c>
      <c r="B20">
        <v>554567</v>
      </c>
      <c r="C20" t="s">
        <v>971</v>
      </c>
      <c r="D20">
        <v>1</v>
      </c>
      <c r="E20" s="36">
        <v>23.57</v>
      </c>
      <c r="F20" s="4">
        <f>Tabla10[[#This Row],[Precio de Lista en EURO]]*Valores!$C$3*Valores!$D$9</f>
        <v>15261.574999999999</v>
      </c>
      <c r="G20" s="18">
        <f>(F20*(Valores!E$9+Valores!F$9+Valores!G$9))+F20</f>
        <v>33575.465000000004</v>
      </c>
    </row>
    <row r="21" spans="1:7">
      <c r="A21">
        <v>12</v>
      </c>
      <c r="B21">
        <v>554566</v>
      </c>
      <c r="C21" t="s">
        <v>972</v>
      </c>
      <c r="D21">
        <v>1</v>
      </c>
      <c r="E21" s="36">
        <v>108.48</v>
      </c>
      <c r="F21" s="4">
        <f>Tabla10[[#This Row],[Precio de Lista en EURO]]*Valores!$C$3*Valores!$D$9</f>
        <v>70240.799999999988</v>
      </c>
      <c r="G21" s="18">
        <f>(F21*(Valores!E$9+Valores!F$9+Valores!G$9))+F21</f>
        <v>154529.75999999998</v>
      </c>
    </row>
    <row r="22" spans="1:7">
      <c r="A22">
        <v>11</v>
      </c>
      <c r="B22">
        <v>554565</v>
      </c>
      <c r="C22" t="s">
        <v>973</v>
      </c>
      <c r="D22">
        <v>1</v>
      </c>
      <c r="E22" s="36">
        <v>328.03</v>
      </c>
      <c r="F22" s="4">
        <f>Tabla10[[#This Row],[Precio de Lista en EURO]]*Valores!$C$3*Valores!$D$9</f>
        <v>212399.42499999999</v>
      </c>
      <c r="G22" s="18">
        <f>(F22*(Valores!E$9+Valores!F$9+Valores!G$9))+F22</f>
        <v>467278.73499999999</v>
      </c>
    </row>
    <row r="23" spans="1:7">
      <c r="A23">
        <v>10</v>
      </c>
      <c r="B23">
        <v>554563</v>
      </c>
      <c r="C23" t="s">
        <v>974</v>
      </c>
      <c r="D23">
        <v>1</v>
      </c>
      <c r="E23" s="36">
        <v>319.41000000000003</v>
      </c>
      <c r="F23" s="4">
        <f>Tabla10[[#This Row],[Precio de Lista en EURO]]*Valores!$C$3*Valores!$D$9</f>
        <v>206817.97499999998</v>
      </c>
      <c r="G23" s="18">
        <f>(F23*(Valores!E$9+Valores!F$9+Valores!G$9))+F23</f>
        <v>454999.54499999998</v>
      </c>
    </row>
    <row r="24" spans="1:7">
      <c r="A24">
        <v>9</v>
      </c>
      <c r="B24">
        <v>554562</v>
      </c>
      <c r="C24" t="s">
        <v>975</v>
      </c>
      <c r="D24">
        <v>1</v>
      </c>
      <c r="E24" s="36">
        <v>106.09</v>
      </c>
      <c r="F24" s="4">
        <f>Tabla10[[#This Row],[Precio de Lista en EURO]]*Valores!$C$3*Valores!$D$9</f>
        <v>68693.274999999994</v>
      </c>
      <c r="G24" s="18">
        <f>(F24*(Valores!E$9+Valores!F$9+Valores!G$9))+F24</f>
        <v>151125.20500000002</v>
      </c>
    </row>
    <row r="25" spans="1:7">
      <c r="A25">
        <v>8</v>
      </c>
      <c r="B25">
        <v>554561</v>
      </c>
      <c r="C25" t="s">
        <v>976</v>
      </c>
      <c r="D25">
        <v>1</v>
      </c>
      <c r="E25" s="36">
        <v>76.150000000000006</v>
      </c>
      <c r="F25" s="4">
        <f>Tabla10[[#This Row],[Precio de Lista en EURO]]*Valores!$C$3*Valores!$D$9</f>
        <v>49307.125</v>
      </c>
      <c r="G25" s="18">
        <f>(F25*(Valores!E$9+Valores!F$9+Valores!G$9))+F25</f>
        <v>108475.67500000002</v>
      </c>
    </row>
    <row r="26" spans="1:7">
      <c r="A26">
        <v>7</v>
      </c>
      <c r="B26">
        <v>554560</v>
      </c>
      <c r="C26" t="s">
        <v>977</v>
      </c>
      <c r="D26">
        <v>1</v>
      </c>
      <c r="E26" s="36">
        <v>64.83</v>
      </c>
      <c r="F26" s="4">
        <f>Tabla10[[#This Row],[Precio de Lista en EURO]]*Valores!$C$3*Valores!$D$9</f>
        <v>41977.424999999996</v>
      </c>
      <c r="G26" s="18">
        <f>(F26*(Valores!E$9+Valores!F$9+Valores!G$9))+F26</f>
        <v>92350.334999999992</v>
      </c>
    </row>
    <row r="27" spans="1:7">
      <c r="A27">
        <v>6</v>
      </c>
      <c r="B27">
        <v>554559</v>
      </c>
      <c r="C27" t="s">
        <v>978</v>
      </c>
      <c r="D27">
        <v>1</v>
      </c>
      <c r="E27" s="36">
        <v>41.26</v>
      </c>
      <c r="F27" s="4">
        <f>Tabla10[[#This Row],[Precio de Lista en EURO]]*Valores!$C$3*Valores!$D$9</f>
        <v>26715.85</v>
      </c>
      <c r="G27" s="18">
        <f>(F27*(Valores!E$9+Valores!F$9+Valores!G$9))+F27</f>
        <v>58774.87</v>
      </c>
    </row>
    <row r="28" spans="1:7">
      <c r="A28">
        <v>5</v>
      </c>
      <c r="B28">
        <v>554558</v>
      </c>
      <c r="C28" t="s">
        <v>979</v>
      </c>
      <c r="D28">
        <v>1</v>
      </c>
      <c r="E28" s="36">
        <v>943.4</v>
      </c>
      <c r="F28" s="4">
        <f>Tabla10[[#This Row],[Precio de Lista en EURO]]*Valores!$C$3*Valores!$D$9</f>
        <v>610851.5</v>
      </c>
      <c r="G28" s="18">
        <f>(F28*(Valores!E$9+Valores!F$9+Valores!G$9))+F28</f>
        <v>1343873.3000000003</v>
      </c>
    </row>
    <row r="29" spans="1:7">
      <c r="A29">
        <v>4</v>
      </c>
      <c r="B29">
        <v>554557</v>
      </c>
      <c r="C29" t="s">
        <v>980</v>
      </c>
      <c r="D29">
        <v>1</v>
      </c>
      <c r="E29" s="36">
        <v>943.4</v>
      </c>
      <c r="F29" s="4">
        <f>Tabla10[[#This Row],[Precio de Lista en EURO]]*Valores!$C$3*Valores!$D$9</f>
        <v>610851.5</v>
      </c>
      <c r="G29" s="18">
        <f>(F29*(Valores!E$9+Valores!F$9+Valores!G$9))+F29</f>
        <v>1343873.3000000003</v>
      </c>
    </row>
    <row r="30" spans="1:7">
      <c r="A30">
        <v>3</v>
      </c>
      <c r="B30">
        <v>554555</v>
      </c>
      <c r="C30" t="s">
        <v>981</v>
      </c>
      <c r="D30">
        <v>1</v>
      </c>
      <c r="E30" s="36">
        <v>412.7</v>
      </c>
      <c r="F30" s="4">
        <f>Tabla10[[#This Row],[Precio de Lista en EURO]]*Valores!$C$3*Valores!$D$9</f>
        <v>267223.25</v>
      </c>
      <c r="G30" s="18">
        <f>(F30*(Valores!E$9+Valores!F$9+Valores!G$9))+F30</f>
        <v>587891.15</v>
      </c>
    </row>
    <row r="31" spans="1:7">
      <c r="A31">
        <v>2</v>
      </c>
      <c r="B31">
        <v>553858</v>
      </c>
      <c r="C31" t="s">
        <v>982</v>
      </c>
      <c r="D31">
        <v>1</v>
      </c>
      <c r="E31" s="36">
        <v>121.51</v>
      </c>
      <c r="F31" s="4">
        <f>Tabla10[[#This Row],[Precio de Lista en EURO]]*Valores!$C$3*Valores!$D$9</f>
        <v>78677.724999999991</v>
      </c>
      <c r="G31" s="18">
        <f>(F31*(Valores!E$9+Valores!F$9+Valores!G$9))+F31</f>
        <v>173090.995</v>
      </c>
    </row>
    <row r="32" spans="1:7">
      <c r="A32">
        <v>1</v>
      </c>
      <c r="B32">
        <v>554553</v>
      </c>
      <c r="C32" t="s">
        <v>983</v>
      </c>
      <c r="D32">
        <v>1</v>
      </c>
      <c r="E32" s="36">
        <v>854.98</v>
      </c>
      <c r="F32" s="4">
        <f>Tabla10[[#This Row],[Precio de Lista en EURO]]*Valores!$C$3*Valores!$D$9</f>
        <v>553599.54999999993</v>
      </c>
      <c r="G32" s="18">
        <f>(F32*(Valores!E$9+Valores!F$9+Valores!G$9))+F32</f>
        <v>1217919.0099999998</v>
      </c>
    </row>
  </sheetData>
  <pageMargins left="0.7" right="0.7" top="0.75" bottom="0.75" header="0.3" footer="0.3"/>
  <pageSetup orientation="portrait" verticalDpi="0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zoomScale="70" zoomScaleNormal="70" workbookViewId="0">
      <selection activeCell="G6" sqref="G6"/>
    </sheetView>
  </sheetViews>
  <sheetFormatPr baseColWidth="10" defaultColWidth="11.42578125" defaultRowHeight="15"/>
  <cols>
    <col min="1" max="1" width="10.28515625" style="11" bestFit="1" customWidth="1"/>
    <col min="2" max="2" width="13.28515625" customWidth="1"/>
    <col min="3" max="3" width="29.7109375" bestFit="1" customWidth="1"/>
    <col min="4" max="4" width="8.85546875" bestFit="1" customWidth="1"/>
    <col min="5" max="5" width="33" customWidth="1"/>
    <col min="6" max="6" width="20.5703125" bestFit="1" customWidth="1"/>
    <col min="7" max="7" width="26.28515625" bestFit="1" customWidth="1"/>
    <col min="8" max="8" width="29" customWidth="1"/>
  </cols>
  <sheetData>
    <row r="1" spans="1:8">
      <c r="A1" s="11" t="s">
        <v>1092</v>
      </c>
      <c r="B1" t="s">
        <v>423</v>
      </c>
      <c r="C1" t="s">
        <v>413</v>
      </c>
      <c r="D1" t="s">
        <v>984</v>
      </c>
      <c r="E1" t="s">
        <v>1232</v>
      </c>
      <c r="F1" t="s">
        <v>409</v>
      </c>
      <c r="G1" t="s">
        <v>410</v>
      </c>
      <c r="H1" t="s">
        <v>1235</v>
      </c>
    </row>
    <row r="2" spans="1:8">
      <c r="A2" s="11">
        <v>18</v>
      </c>
      <c r="B2" s="37">
        <v>552818</v>
      </c>
      <c r="C2" s="37" t="s">
        <v>985</v>
      </c>
      <c r="D2" s="37">
        <v>1</v>
      </c>
      <c r="E2" s="38">
        <v>0</v>
      </c>
      <c r="F2" s="40">
        <f>Tabla12[[#This Row],[Precio de Lista en EURO]]*Valores!$C$3*Valores!$D$9</f>
        <v>0</v>
      </c>
      <c r="G2" s="40">
        <f>(F2*(Valores!E$9+Valores!F$9+Valores!G$9))+F2</f>
        <v>0</v>
      </c>
      <c r="H2" s="34" t="s">
        <v>1234</v>
      </c>
    </row>
    <row r="3" spans="1:8">
      <c r="A3" s="11">
        <v>17</v>
      </c>
      <c r="B3">
        <v>554328</v>
      </c>
      <c r="C3" t="s">
        <v>986</v>
      </c>
      <c r="D3">
        <v>1</v>
      </c>
      <c r="E3" s="27">
        <v>7.77</v>
      </c>
      <c r="F3" s="18">
        <f>Tabla12[[#This Row],[Precio de Lista en EURO]]*Valores!$C$3*Valores!$D$9</f>
        <v>5031.0749999999998</v>
      </c>
      <c r="G3" s="18">
        <f>(F3*(Valores!E$9+Valores!F$9+Valores!G$9))+F3</f>
        <v>11068.365000000002</v>
      </c>
    </row>
    <row r="4" spans="1:8">
      <c r="A4" s="11" t="s">
        <v>1007</v>
      </c>
      <c r="B4" s="37">
        <v>553654</v>
      </c>
      <c r="C4" s="37" t="s">
        <v>987</v>
      </c>
      <c r="D4" s="37">
        <v>1</v>
      </c>
      <c r="E4" s="38">
        <v>0</v>
      </c>
      <c r="F4" s="39">
        <f>Tabla12[[#This Row],[Precio de Lista en EURO]]*Valores!$C$3*Valores!$D$9</f>
        <v>0</v>
      </c>
      <c r="G4" s="39">
        <f>(F4*(Valores!E$9+Valores!F$9+Valores!G$9))+F4</f>
        <v>0</v>
      </c>
    </row>
    <row r="5" spans="1:8">
      <c r="A5" s="11" t="s">
        <v>1008</v>
      </c>
      <c r="B5" s="37">
        <v>553653</v>
      </c>
      <c r="C5" s="37" t="s">
        <v>988</v>
      </c>
      <c r="D5" s="37">
        <v>1</v>
      </c>
      <c r="E5" s="38">
        <v>0</v>
      </c>
      <c r="F5" s="39">
        <f>Tabla12[[#This Row],[Precio de Lista en EURO]]*Valores!$C$3*Valores!$D$9</f>
        <v>0</v>
      </c>
      <c r="G5" s="39">
        <f>(F5*(Valores!E$9+Valores!F$9+Valores!G$9))+F5</f>
        <v>0</v>
      </c>
    </row>
    <row r="6" spans="1:8">
      <c r="A6" s="11" t="s">
        <v>1009</v>
      </c>
      <c r="B6">
        <v>553854</v>
      </c>
      <c r="C6" t="s">
        <v>990</v>
      </c>
      <c r="D6">
        <v>1</v>
      </c>
      <c r="E6" s="27">
        <v>291.2</v>
      </c>
      <c r="F6" s="4">
        <f>Tabla12[[#This Row],[Precio de Lista en EURO]]*Valores!$C$3*Valores!$D$9</f>
        <v>188552</v>
      </c>
      <c r="G6" s="18">
        <f>(F6*(Valores!E$9+Valores!F$9+Valores!G$9))+F6</f>
        <v>414814.4</v>
      </c>
    </row>
    <row r="7" spans="1:8">
      <c r="A7" s="11" t="s">
        <v>1010</v>
      </c>
      <c r="B7">
        <v>553853</v>
      </c>
      <c r="C7" t="s">
        <v>989</v>
      </c>
      <c r="D7">
        <v>1</v>
      </c>
      <c r="E7" s="27">
        <v>291.2</v>
      </c>
      <c r="F7" s="18">
        <f>Tabla12[[#This Row],[Precio de Lista en EURO]]*Valores!$C$3*Valores!$D$9</f>
        <v>188552</v>
      </c>
      <c r="G7" s="18">
        <f>(F7*(Valores!E$9+Valores!F$9+Valores!G$9))+F7</f>
        <v>414814.4</v>
      </c>
    </row>
    <row r="8" spans="1:8">
      <c r="A8" s="11" t="s">
        <v>1011</v>
      </c>
      <c r="B8">
        <v>554012</v>
      </c>
      <c r="C8" t="s">
        <v>991</v>
      </c>
      <c r="D8">
        <v>1</v>
      </c>
      <c r="E8" s="27">
        <v>127.62</v>
      </c>
      <c r="F8" s="18">
        <f>Tabla12[[#This Row],[Precio de Lista en EURO]]*Valores!$C$3*Valores!$D$9</f>
        <v>82633.95</v>
      </c>
      <c r="G8" s="18">
        <f>(F8*(Valores!E$9+Valores!F$9+Valores!G$9))+F8</f>
        <v>181794.69</v>
      </c>
    </row>
    <row r="9" spans="1:8">
      <c r="A9" s="11" t="s">
        <v>1012</v>
      </c>
      <c r="B9">
        <v>554011</v>
      </c>
      <c r="C9" t="s">
        <v>992</v>
      </c>
      <c r="D9">
        <v>1</v>
      </c>
      <c r="E9" s="27">
        <v>37.049999999999997</v>
      </c>
      <c r="F9" s="18">
        <f>Tabla12[[#This Row],[Precio de Lista en EURO]]*Valores!$C$3*Valores!$D$9</f>
        <v>23989.875</v>
      </c>
      <c r="G9" s="18">
        <f>(F9*(Valores!E$9+Valores!F$9+Valores!G$9))+F9</f>
        <v>52777.725000000006</v>
      </c>
    </row>
    <row r="10" spans="1:8">
      <c r="A10" s="11" t="s">
        <v>1013</v>
      </c>
      <c r="B10">
        <v>554010</v>
      </c>
      <c r="C10" t="s">
        <v>993</v>
      </c>
      <c r="D10">
        <v>1</v>
      </c>
      <c r="E10" s="27">
        <v>37.049999999999997</v>
      </c>
      <c r="F10" s="18">
        <f>Tabla12[[#This Row],[Precio de Lista en EURO]]*Valores!$C$3*Valores!$D$9</f>
        <v>23989.875</v>
      </c>
      <c r="G10" s="18">
        <f>(F10*(Valores!E$9+Valores!F$9+Valores!G$9))+F10</f>
        <v>52777.725000000006</v>
      </c>
    </row>
    <row r="11" spans="1:8">
      <c r="A11" s="11" t="s">
        <v>1014</v>
      </c>
      <c r="B11" s="37">
        <v>552257</v>
      </c>
      <c r="C11" s="37" t="s">
        <v>994</v>
      </c>
      <c r="D11" s="37">
        <v>1</v>
      </c>
      <c r="E11" s="38">
        <v>0</v>
      </c>
      <c r="F11" s="39">
        <f>Tabla12[[#This Row],[Precio de Lista en EURO]]*Valores!$C$3*Valores!$D$9</f>
        <v>0</v>
      </c>
      <c r="G11" s="39">
        <f>(F11*(Valores!E$9+Valores!F$9+Valores!G$9))+F11</f>
        <v>0</v>
      </c>
      <c r="H11" s="34" t="s">
        <v>1234</v>
      </c>
    </row>
    <row r="12" spans="1:8">
      <c r="A12" s="11" t="s">
        <v>1015</v>
      </c>
      <c r="B12" s="37">
        <v>552258</v>
      </c>
      <c r="C12" s="37" t="s">
        <v>988</v>
      </c>
      <c r="D12" s="37">
        <v>1</v>
      </c>
      <c r="E12" s="38">
        <v>0</v>
      </c>
      <c r="F12" s="39">
        <f>Tabla12[[#This Row],[Precio de Lista en EURO]]*Valores!$C$3*Valores!$D$9</f>
        <v>0</v>
      </c>
      <c r="G12" s="39">
        <f>(F12*(Valores!E$9+Valores!F$9+Valores!G$9))+F12</f>
        <v>0</v>
      </c>
      <c r="H12" s="34" t="s">
        <v>1236</v>
      </c>
    </row>
    <row r="13" spans="1:8">
      <c r="A13" s="11" t="s">
        <v>1016</v>
      </c>
      <c r="B13" s="37">
        <v>552262</v>
      </c>
      <c r="C13" s="37" t="s">
        <v>995</v>
      </c>
      <c r="D13" s="37">
        <v>1</v>
      </c>
      <c r="E13" s="38">
        <v>0</v>
      </c>
      <c r="F13" s="39">
        <f>Tabla12[[#This Row],[Precio de Lista en EURO]]*Valores!$C$3*Valores!$D$9</f>
        <v>0</v>
      </c>
      <c r="G13" s="39">
        <f>(F13*(Valores!E$9+Valores!F$9+Valores!G$9))+F13</f>
        <v>0</v>
      </c>
      <c r="H13" s="34" t="s">
        <v>1237</v>
      </c>
    </row>
    <row r="14" spans="1:8">
      <c r="A14" s="11" t="s">
        <v>1017</v>
      </c>
      <c r="B14" s="37"/>
      <c r="C14" s="37" t="s">
        <v>996</v>
      </c>
      <c r="D14" s="37">
        <v>1</v>
      </c>
      <c r="E14" s="38">
        <v>0</v>
      </c>
      <c r="F14" s="39">
        <f>Tabla12[[#This Row],[Precio de Lista en EURO]]*Valores!$C$3*Valores!$D$9</f>
        <v>0</v>
      </c>
      <c r="G14" s="39">
        <f>(F14*(Valores!E$9+Valores!F$9+Valores!G$9))+F14</f>
        <v>0</v>
      </c>
    </row>
    <row r="15" spans="1:8">
      <c r="A15" s="11">
        <v>15</v>
      </c>
      <c r="B15">
        <v>553860</v>
      </c>
      <c r="C15" t="s">
        <v>997</v>
      </c>
      <c r="D15">
        <v>1</v>
      </c>
      <c r="E15" s="27">
        <v>19.95</v>
      </c>
      <c r="F15" s="18">
        <f>Tabla12[[#This Row],[Precio de Lista en EURO]]*Valores!$C$3*Valores!$D$9</f>
        <v>12917.625</v>
      </c>
      <c r="G15" s="18">
        <f>(F15*(Valores!E$9+Valores!F$9+Valores!G$9))+F15</f>
        <v>28418.775000000001</v>
      </c>
    </row>
    <row r="16" spans="1:8">
      <c r="A16" s="11">
        <v>14</v>
      </c>
      <c r="B16" s="37">
        <v>551720</v>
      </c>
      <c r="C16" s="37" t="s">
        <v>998</v>
      </c>
      <c r="D16" s="37">
        <v>1</v>
      </c>
      <c r="E16" s="38">
        <v>0</v>
      </c>
      <c r="F16" s="39">
        <f>Tabla12[[#This Row],[Precio de Lista en EURO]]*Valores!$C$3*Valores!$D$9</f>
        <v>0</v>
      </c>
      <c r="G16" s="39">
        <f>(F16*(Valores!E$9+Valores!F$9+Valores!G$9))+F16</f>
        <v>0</v>
      </c>
      <c r="H16" s="34" t="s">
        <v>1237</v>
      </c>
    </row>
    <row r="17" spans="1:8">
      <c r="A17" s="11">
        <v>13</v>
      </c>
      <c r="B17">
        <v>553858</v>
      </c>
      <c r="C17" t="s">
        <v>999</v>
      </c>
      <c r="D17">
        <v>1</v>
      </c>
      <c r="E17" s="27">
        <v>121.51</v>
      </c>
      <c r="F17" s="18">
        <f>Tabla12[[#This Row],[Precio de Lista en EURO]]*Valores!$C$3*Valores!$D$9</f>
        <v>78677.724999999991</v>
      </c>
      <c r="G17" s="18">
        <f>(F17*(Valores!E$9+Valores!F$9+Valores!G$9))+F17</f>
        <v>173090.995</v>
      </c>
    </row>
    <row r="18" spans="1:8">
      <c r="A18" s="11">
        <v>12</v>
      </c>
      <c r="B18">
        <v>553857</v>
      </c>
      <c r="C18" t="s">
        <v>1000</v>
      </c>
      <c r="D18">
        <v>1</v>
      </c>
      <c r="E18" s="27">
        <v>18.82</v>
      </c>
      <c r="F18" s="18">
        <f>Tabla12[[#This Row],[Precio de Lista en EURO]]*Valores!$C$3*Valores!$D$9</f>
        <v>12185.949999999999</v>
      </c>
      <c r="G18" s="18">
        <f>(F18*(Valores!E$9+Valores!F$9+Valores!G$9))+F18</f>
        <v>26809.09</v>
      </c>
    </row>
    <row r="19" spans="1:8">
      <c r="A19" s="11">
        <v>11</v>
      </c>
      <c r="B19" s="37">
        <v>553856</v>
      </c>
      <c r="C19" s="37" t="s">
        <v>1001</v>
      </c>
      <c r="D19" s="37">
        <v>1</v>
      </c>
      <c r="E19" s="38">
        <v>0</v>
      </c>
      <c r="F19" s="39">
        <f>Tabla12[[#This Row],[Precio de Lista en EURO]]*Valores!$C$3*Valores!$D$9</f>
        <v>0</v>
      </c>
      <c r="G19" s="39">
        <f>(F19*(Valores!E$9+Valores!F$9+Valores!G$9))+F19</f>
        <v>0</v>
      </c>
      <c r="H19" s="34" t="s">
        <v>1237</v>
      </c>
    </row>
    <row r="20" spans="1:8">
      <c r="A20" s="11">
        <v>10</v>
      </c>
      <c r="B20" s="37">
        <v>553855</v>
      </c>
      <c r="C20" s="37" t="s">
        <v>1002</v>
      </c>
      <c r="D20" s="37">
        <v>1</v>
      </c>
      <c r="E20" s="38">
        <v>0</v>
      </c>
      <c r="F20" s="39">
        <f>Tabla12[[#This Row],[Precio de Lista en EURO]]*Valores!$C$3*Valores!$D$9</f>
        <v>0</v>
      </c>
      <c r="G20" s="39">
        <f>(F20*(Valores!E$9+Valores!F$9+Valores!G$9))+F20</f>
        <v>0</v>
      </c>
      <c r="H20" s="34" t="s">
        <v>1238</v>
      </c>
    </row>
    <row r="21" spans="1:8">
      <c r="A21" s="11">
        <v>9</v>
      </c>
      <c r="B21">
        <v>553852</v>
      </c>
      <c r="C21" t="s">
        <v>1003</v>
      </c>
      <c r="D21">
        <v>1</v>
      </c>
      <c r="E21" s="27">
        <v>72.88</v>
      </c>
      <c r="F21" s="18">
        <f>Tabla12[[#This Row],[Precio de Lista en EURO]]*Valores!$C$3*Valores!$D$9</f>
        <v>47189.799999999996</v>
      </c>
      <c r="G21" s="18">
        <f>(F21*(Valores!E$9+Valores!F$9+Valores!G$9))+F21</f>
        <v>103817.56</v>
      </c>
    </row>
    <row r="22" spans="1:8">
      <c r="A22" s="11">
        <v>8</v>
      </c>
      <c r="B22">
        <v>551719</v>
      </c>
      <c r="C22" t="s">
        <v>1004</v>
      </c>
      <c r="D22">
        <v>1</v>
      </c>
      <c r="E22" s="27">
        <v>382.5</v>
      </c>
      <c r="F22" s="18">
        <f>Tabla12[[#This Row],[Precio de Lista en EURO]]*Valores!$C$3*Valores!$D$9</f>
        <v>247668.74999999997</v>
      </c>
      <c r="G22" s="18">
        <f>(F22*(Valores!E$9+Valores!F$9+Valores!G$9))+F22</f>
        <v>544871.25</v>
      </c>
    </row>
    <row r="23" spans="1:8">
      <c r="A23" s="11" t="s">
        <v>1018</v>
      </c>
      <c r="B23">
        <v>553850</v>
      </c>
      <c r="C23" t="s">
        <v>1005</v>
      </c>
      <c r="D23">
        <v>1</v>
      </c>
      <c r="E23" s="27">
        <v>36.5</v>
      </c>
      <c r="F23" s="18">
        <f>Tabla12[[#This Row],[Precio de Lista en EURO]]*Valores!$C$3*Valores!$D$9</f>
        <v>23633.75</v>
      </c>
      <c r="G23" s="18">
        <f>(F23*(Valores!E$9+Valores!F$9+Valores!G$9))+F23</f>
        <v>51994.25</v>
      </c>
    </row>
    <row r="24" spans="1:8">
      <c r="A24" s="11" t="s">
        <v>1019</v>
      </c>
      <c r="B24">
        <v>553849</v>
      </c>
      <c r="C24" t="s">
        <v>1006</v>
      </c>
      <c r="D24">
        <v>1</v>
      </c>
      <c r="E24" s="27">
        <v>36.5</v>
      </c>
      <c r="F24" s="18">
        <f>Tabla12[[#This Row],[Precio de Lista en EURO]]*Valores!$C$3*Valores!$D$9</f>
        <v>23633.75</v>
      </c>
      <c r="G24" s="18">
        <f>(F24*(Valores!E$9+Valores!F$9+Valores!G$9))+F24</f>
        <v>51994.25</v>
      </c>
    </row>
    <row r="25" spans="1:8" ht="14.45" customHeight="1">
      <c r="A25" s="11" t="s">
        <v>1030</v>
      </c>
      <c r="B25">
        <v>553848</v>
      </c>
      <c r="C25" t="s">
        <v>1020</v>
      </c>
      <c r="D25">
        <v>1</v>
      </c>
      <c r="E25" s="27">
        <v>42.39</v>
      </c>
      <c r="F25" s="18">
        <f>Tabla12[[#This Row],[Precio de Lista en EURO]]*Valores!$C$3*Valores!$D$9</f>
        <v>27447.524999999998</v>
      </c>
      <c r="G25" s="18">
        <f>(F25*(Valores!E$9+Valores!F$9+Valores!G$9))+F25</f>
        <v>60384.554999999993</v>
      </c>
    </row>
    <row r="26" spans="1:8" ht="14.45" customHeight="1">
      <c r="A26" s="11" t="s">
        <v>1031</v>
      </c>
      <c r="B26">
        <v>553847</v>
      </c>
      <c r="C26" t="s">
        <v>1021</v>
      </c>
      <c r="D26">
        <v>1</v>
      </c>
      <c r="E26" s="27">
        <v>42.39</v>
      </c>
      <c r="F26" s="18">
        <f>Tabla12[[#This Row],[Precio de Lista en EURO]]*Valores!$C$3*Valores!$D$9</f>
        <v>27447.524999999998</v>
      </c>
      <c r="G26" s="18">
        <f>(F26*(Valores!E$9+Valores!F$9+Valores!G$9))+F26</f>
        <v>60384.554999999993</v>
      </c>
    </row>
    <row r="27" spans="1:8" ht="14.45" customHeight="1">
      <c r="A27" s="11">
        <v>5</v>
      </c>
      <c r="B27" s="37">
        <v>551716</v>
      </c>
      <c r="C27" s="37" t="s">
        <v>1022</v>
      </c>
      <c r="D27" s="37">
        <v>1</v>
      </c>
      <c r="E27" s="38">
        <v>0</v>
      </c>
      <c r="F27" s="39">
        <f>Tabla12[[#This Row],[Precio de Lista en EURO]]*Valores!$C$3*Valores!$D$9</f>
        <v>0</v>
      </c>
      <c r="G27" s="39">
        <f>(F27*(Valores!E$9+Valores!F$9+Valores!G$9))+F27</f>
        <v>0</v>
      </c>
      <c r="H27" s="34" t="s">
        <v>1238</v>
      </c>
    </row>
    <row r="28" spans="1:8" ht="14.45" customHeight="1">
      <c r="A28" s="11">
        <v>4</v>
      </c>
      <c r="B28">
        <v>551717</v>
      </c>
      <c r="C28" t="s">
        <v>1023</v>
      </c>
      <c r="D28">
        <v>1</v>
      </c>
      <c r="E28" s="27">
        <v>277.70999999999998</v>
      </c>
      <c r="F28" s="18">
        <f>Tabla12[[#This Row],[Precio de Lista en EURO]]*Valores!$C$3*Valores!$D$9</f>
        <v>179817.22499999998</v>
      </c>
      <c r="G28" s="18">
        <f>(F28*(Valores!E$9+Valores!F$9+Valores!G$9))+F28</f>
        <v>395597.89500000002</v>
      </c>
    </row>
    <row r="29" spans="1:8" ht="14.45" customHeight="1">
      <c r="A29" s="11">
        <v>3</v>
      </c>
      <c r="B29">
        <v>551718</v>
      </c>
      <c r="C29" t="s">
        <v>1024</v>
      </c>
      <c r="D29">
        <v>1</v>
      </c>
      <c r="E29" s="27">
        <v>277.70999999999998</v>
      </c>
      <c r="F29" s="18">
        <f>Tabla12[[#This Row],[Precio de Lista en EURO]]*Valores!$C$3*Valores!$D$9</f>
        <v>179817.22499999998</v>
      </c>
      <c r="G29" s="18">
        <f>(F29*(Valores!E$9+Valores!F$9+Valores!G$9))+F29</f>
        <v>395597.89500000002</v>
      </c>
    </row>
    <row r="30" spans="1:8" ht="14.45" customHeight="1">
      <c r="A30" s="11" t="s">
        <v>1032</v>
      </c>
      <c r="B30">
        <v>554249</v>
      </c>
      <c r="C30" t="s">
        <v>1025</v>
      </c>
      <c r="D30">
        <v>1</v>
      </c>
      <c r="E30" s="27">
        <v>621.65</v>
      </c>
      <c r="F30" s="18">
        <f>Tabla12[[#This Row],[Precio de Lista en EURO]]*Valores!$C$3*Valores!$D$9</f>
        <v>402518.375</v>
      </c>
      <c r="G30" s="18">
        <f>(F30*(Valores!E$9+Valores!F$9+Valores!G$9))+F30</f>
        <v>885540.42500000005</v>
      </c>
    </row>
    <row r="31" spans="1:8" ht="14.45" customHeight="1">
      <c r="A31" s="11" t="s">
        <v>1033</v>
      </c>
      <c r="B31">
        <v>553843</v>
      </c>
      <c r="C31" t="s">
        <v>1026</v>
      </c>
      <c r="D31">
        <v>1</v>
      </c>
      <c r="E31" s="27">
        <v>412.7</v>
      </c>
      <c r="F31" s="18">
        <f>Tabla12[[#This Row],[Precio de Lista en EURO]]*Valores!$C$3*Valores!$D$9</f>
        <v>267223.25</v>
      </c>
      <c r="G31" s="18">
        <f>(F31*(Valores!E$9+Valores!F$9+Valores!G$9))+F31</f>
        <v>587891.15</v>
      </c>
    </row>
    <row r="32" spans="1:8" ht="14.45" customHeight="1">
      <c r="A32" s="11" t="s">
        <v>1034</v>
      </c>
      <c r="B32">
        <v>553842</v>
      </c>
      <c r="C32" t="s">
        <v>1027</v>
      </c>
      <c r="D32">
        <v>1</v>
      </c>
      <c r="E32" s="27">
        <v>412.7</v>
      </c>
      <c r="F32" s="18">
        <f>Tabla12[[#This Row],[Precio de Lista en EURO]]*Valores!$C$3*Valores!$D$9</f>
        <v>267223.25</v>
      </c>
      <c r="G32" s="18">
        <f>(F32*(Valores!E$9+Valores!F$9+Valores!G$9))+F32</f>
        <v>587891.15</v>
      </c>
    </row>
    <row r="33" spans="1:8" ht="14.45" customHeight="1">
      <c r="A33" s="11" t="s">
        <v>1035</v>
      </c>
      <c r="B33" s="37">
        <v>553841</v>
      </c>
      <c r="C33" s="37" t="s">
        <v>1028</v>
      </c>
      <c r="D33" s="37">
        <v>1</v>
      </c>
      <c r="E33" s="38">
        <v>0</v>
      </c>
      <c r="F33" s="39">
        <f>Tabla12[[#This Row],[Precio de Lista en EURO]]*Valores!$C$3*Valores!$D$9</f>
        <v>0</v>
      </c>
      <c r="G33" s="39">
        <f>(F33*(Valores!E$9+Valores!F$9+Valores!G$9))+F33</f>
        <v>0</v>
      </c>
      <c r="H33" s="34" t="s">
        <v>1238</v>
      </c>
    </row>
    <row r="34" spans="1:8" ht="14.45" customHeight="1">
      <c r="A34" s="11" t="s">
        <v>1035</v>
      </c>
      <c r="B34" s="37">
        <v>553840</v>
      </c>
      <c r="C34" s="37" t="s">
        <v>1029</v>
      </c>
      <c r="D34" s="37">
        <v>1</v>
      </c>
      <c r="E34" s="38">
        <v>0</v>
      </c>
      <c r="F34" s="39">
        <f>Tabla12[[#This Row],[Precio de Lista en EURO]]*Valores!$C$3*Valores!$D$9</f>
        <v>0</v>
      </c>
      <c r="G34" s="39">
        <f>(F34*(Valores!E$9+Valores!F$9+Valores!G$9))+F34</f>
        <v>0</v>
      </c>
      <c r="H34" s="34" t="s">
        <v>1238</v>
      </c>
    </row>
  </sheetData>
  <phoneticPr fontId="12" type="noConversion"/>
  <pageMargins left="0.7" right="0.7" top="0.75" bottom="0.75" header="0.3" footer="0.3"/>
  <drawing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zoomScale="70" zoomScaleNormal="70" workbookViewId="0">
      <selection activeCell="G9" sqref="G9"/>
    </sheetView>
  </sheetViews>
  <sheetFormatPr baseColWidth="10" defaultColWidth="11.42578125" defaultRowHeight="15"/>
  <cols>
    <col min="1" max="1" width="9.85546875" bestFit="1" customWidth="1"/>
    <col min="2" max="2" width="14.7109375" customWidth="1"/>
    <col min="3" max="3" width="42.5703125" bestFit="1" customWidth="1"/>
    <col min="4" max="4" width="8.28515625" bestFit="1" customWidth="1"/>
    <col min="5" max="5" width="23.140625" bestFit="1" customWidth="1"/>
    <col min="6" max="6" width="18" customWidth="1"/>
    <col min="7" max="7" width="18.28515625" bestFit="1" customWidth="1"/>
    <col min="8" max="8" width="30.140625" bestFit="1" customWidth="1"/>
  </cols>
  <sheetData>
    <row r="1" spans="1:8">
      <c r="A1" s="11" t="s">
        <v>1092</v>
      </c>
      <c r="B1" t="s">
        <v>423</v>
      </c>
      <c r="C1" t="s">
        <v>413</v>
      </c>
      <c r="D1" t="s">
        <v>984</v>
      </c>
      <c r="E1" t="s">
        <v>1232</v>
      </c>
      <c r="F1" t="s">
        <v>409</v>
      </c>
      <c r="G1" t="s">
        <v>410</v>
      </c>
      <c r="H1" t="s">
        <v>1235</v>
      </c>
    </row>
    <row r="2" spans="1:8">
      <c r="A2">
        <v>32</v>
      </c>
      <c r="B2" s="37">
        <v>555032</v>
      </c>
      <c r="C2" s="37" t="s">
        <v>1036</v>
      </c>
      <c r="D2" s="37">
        <v>1</v>
      </c>
      <c r="E2" s="38">
        <v>0</v>
      </c>
      <c r="F2" s="40">
        <f>Tabla13[[#This Row],[Precio de Lista en EURO]]*Valores!$C$3*Valores!$D$9</f>
        <v>0</v>
      </c>
      <c r="G2" s="40">
        <f>(F2*(Valores!E$9+Valores!F$9+Valores!G$9))+F2</f>
        <v>0</v>
      </c>
      <c r="H2" s="34" t="s">
        <v>1234</v>
      </c>
    </row>
    <row r="3" spans="1:8">
      <c r="A3">
        <v>31</v>
      </c>
      <c r="B3" s="37">
        <v>554400</v>
      </c>
      <c r="C3" s="37" t="s">
        <v>1037</v>
      </c>
      <c r="D3" s="37">
        <v>1</v>
      </c>
      <c r="E3" s="38">
        <v>0</v>
      </c>
      <c r="F3" s="39">
        <f>Tabla13[[#This Row],[Precio de Lista en EURO]]*Valores!$C$3*Valores!$D$9</f>
        <v>0</v>
      </c>
      <c r="G3" s="39">
        <f>(F3*(Valores!E$9+Valores!F$9+Valores!G$9))+F3</f>
        <v>0</v>
      </c>
      <c r="H3" s="34" t="s">
        <v>1234</v>
      </c>
    </row>
    <row r="4" spans="1:8">
      <c r="A4">
        <v>30</v>
      </c>
      <c r="B4" s="37">
        <v>554427</v>
      </c>
      <c r="C4" s="37" t="s">
        <v>1038</v>
      </c>
      <c r="D4" s="37">
        <v>1</v>
      </c>
      <c r="E4" s="38">
        <v>0</v>
      </c>
      <c r="F4" s="39">
        <f>Tabla13[[#This Row],[Precio de Lista en EURO]]*Valores!$C$3*Valores!$D$9</f>
        <v>0</v>
      </c>
      <c r="G4" s="39">
        <f>(F4*(Valores!E$9+Valores!F$9+Valores!G$9))+F4</f>
        <v>0</v>
      </c>
      <c r="H4" s="34" t="s">
        <v>1234</v>
      </c>
    </row>
    <row r="5" spans="1:8">
      <c r="A5">
        <v>29</v>
      </c>
      <c r="B5" s="37">
        <v>554428</v>
      </c>
      <c r="C5" s="37" t="s">
        <v>1039</v>
      </c>
      <c r="D5" s="37">
        <v>1</v>
      </c>
      <c r="E5" s="38">
        <v>0</v>
      </c>
      <c r="F5" s="39">
        <f>Tabla13[[#This Row],[Precio de Lista en EURO]]*Valores!$C$3*Valores!$D$9</f>
        <v>0</v>
      </c>
      <c r="G5" s="39">
        <f>(F5*(Valores!E$9+Valores!F$9+Valores!G$9))+F5</f>
        <v>0</v>
      </c>
      <c r="H5" s="34" t="s">
        <v>1234</v>
      </c>
    </row>
    <row r="6" spans="1:8">
      <c r="A6">
        <v>28</v>
      </c>
      <c r="B6" s="37">
        <v>976641055</v>
      </c>
      <c r="C6" s="37" t="s">
        <v>1040</v>
      </c>
      <c r="D6" s="37">
        <v>1</v>
      </c>
      <c r="E6" s="38">
        <v>0</v>
      </c>
      <c r="F6" s="39">
        <f>Tabla13[[#This Row],[Precio de Lista en EURO]]*Valores!$C$3*Valores!$D$9</f>
        <v>0</v>
      </c>
      <c r="G6" s="39">
        <f>(F6*(Valores!E$9+Valores!F$9+Valores!G$9))+F6</f>
        <v>0</v>
      </c>
      <c r="H6" s="34" t="s">
        <v>1234</v>
      </c>
    </row>
    <row r="7" spans="1:8">
      <c r="A7">
        <v>27</v>
      </c>
      <c r="B7" s="37">
        <v>97464690</v>
      </c>
      <c r="C7" s="37" t="s">
        <v>1041</v>
      </c>
      <c r="D7" s="37">
        <v>2</v>
      </c>
      <c r="E7" s="38">
        <v>0</v>
      </c>
      <c r="F7" s="39">
        <f>Tabla13[[#This Row],[Precio de Lista en EURO]]*Valores!$C$3*Valores!$D$9</f>
        <v>0</v>
      </c>
      <c r="G7" s="39">
        <f>(F7*(Valores!E$9+Valores!F$9+Valores!G$9))+F7</f>
        <v>0</v>
      </c>
      <c r="H7" s="34" t="s">
        <v>1234</v>
      </c>
    </row>
    <row r="8" spans="1:8">
      <c r="A8">
        <v>26</v>
      </c>
      <c r="B8">
        <v>9701410</v>
      </c>
      <c r="C8" t="s">
        <v>1042</v>
      </c>
      <c r="D8">
        <v>2</v>
      </c>
      <c r="E8" s="27">
        <v>0.68</v>
      </c>
      <c r="F8" s="4">
        <f>Tabla13[[#This Row],[Precio de Lista en EURO]]*Valores!$C$3*Valores!$D$9</f>
        <v>440.29999999999995</v>
      </c>
      <c r="G8" s="18">
        <f>(F8*(Valores!E$9+Valores!F$9+Valores!G$9))+F8</f>
        <v>968.66</v>
      </c>
    </row>
    <row r="9" spans="1:8">
      <c r="A9">
        <v>25</v>
      </c>
      <c r="B9">
        <v>90410211</v>
      </c>
      <c r="C9" t="s">
        <v>1043</v>
      </c>
      <c r="D9">
        <v>4</v>
      </c>
      <c r="E9" s="27">
        <v>2.11</v>
      </c>
      <c r="F9" s="18">
        <f>Tabla13[[#This Row],[Precio de Lista en EURO]]*Valores!$C$3*Valores!$D$9</f>
        <v>1366.2249999999997</v>
      </c>
      <c r="G9" s="18">
        <f>(F9*(Valores!E$9+Valores!F$9+Valores!G$9))+F9</f>
        <v>3005.6949999999997</v>
      </c>
    </row>
    <row r="10" spans="1:8">
      <c r="A10">
        <v>24</v>
      </c>
      <c r="B10">
        <v>90308123</v>
      </c>
      <c r="C10" t="s">
        <v>1044</v>
      </c>
      <c r="D10">
        <v>2</v>
      </c>
      <c r="E10" s="27">
        <v>1.05</v>
      </c>
      <c r="F10" s="18">
        <f>Tabla13[[#This Row],[Precio de Lista en EURO]]*Valores!$C$3*Valores!$D$9</f>
        <v>679.875</v>
      </c>
      <c r="G10" s="18">
        <f>(F10*(Valores!E$9+Valores!F$9+Valores!G$9))+F10</f>
        <v>1495.7250000000001</v>
      </c>
    </row>
    <row r="11" spans="1:8">
      <c r="A11">
        <v>23</v>
      </c>
      <c r="B11" s="37">
        <v>90110501</v>
      </c>
      <c r="C11" s="37" t="s">
        <v>1045</v>
      </c>
      <c r="D11" s="37">
        <v>1</v>
      </c>
      <c r="E11" s="38">
        <v>0</v>
      </c>
      <c r="F11" s="39">
        <f>Tabla13[[#This Row],[Precio de Lista en EURO]]*Valores!$C$3*Valores!$D$9</f>
        <v>0</v>
      </c>
      <c r="G11" s="39">
        <f>(F11*(Valores!E$9+Valores!F$9+Valores!G$9))+F11</f>
        <v>0</v>
      </c>
      <c r="H11" s="34" t="s">
        <v>1234</v>
      </c>
    </row>
    <row r="12" spans="1:8">
      <c r="A12">
        <v>22</v>
      </c>
      <c r="B12" s="37">
        <v>554496</v>
      </c>
      <c r="C12" s="37" t="s">
        <v>1046</v>
      </c>
      <c r="D12" s="37">
        <v>1</v>
      </c>
      <c r="E12" s="38">
        <v>0</v>
      </c>
      <c r="F12" s="39">
        <f>Tabla13[[#This Row],[Precio de Lista en EURO]]*Valores!$C$3*Valores!$D$9</f>
        <v>0</v>
      </c>
      <c r="G12" s="39">
        <f>(F12*(Valores!E$9+Valores!F$9+Valores!G$9))+F12</f>
        <v>0</v>
      </c>
      <c r="H12" s="34" t="s">
        <v>1234</v>
      </c>
    </row>
    <row r="13" spans="1:8">
      <c r="A13">
        <v>21</v>
      </c>
      <c r="B13" s="37">
        <v>554483</v>
      </c>
      <c r="C13" s="37" t="s">
        <v>1047</v>
      </c>
      <c r="D13" s="37">
        <v>1</v>
      </c>
      <c r="E13" s="38">
        <v>0</v>
      </c>
      <c r="F13" s="39">
        <f>Tabla13[[#This Row],[Precio de Lista en EURO]]*Valores!$C$3*Valores!$D$9</f>
        <v>0</v>
      </c>
      <c r="G13" s="39">
        <f>(F13*(Valores!E$9+Valores!F$9+Valores!G$9))+F13</f>
        <v>0</v>
      </c>
      <c r="H13" s="34" t="s">
        <v>1234</v>
      </c>
    </row>
    <row r="14" spans="1:8">
      <c r="A14">
        <v>20</v>
      </c>
      <c r="B14" s="37">
        <v>554481</v>
      </c>
      <c r="C14" s="37" t="s">
        <v>1048</v>
      </c>
      <c r="D14" s="37">
        <v>1</v>
      </c>
      <c r="E14" s="38">
        <v>0</v>
      </c>
      <c r="F14" s="39">
        <f>Tabla13[[#This Row],[Precio de Lista en EURO]]*Valores!$C$3*Valores!$D$9</f>
        <v>0</v>
      </c>
      <c r="G14" s="39">
        <f>(F14*(Valores!E$9+Valores!F$9+Valores!G$9))+F14</f>
        <v>0</v>
      </c>
      <c r="H14" s="34" t="s">
        <v>1234</v>
      </c>
    </row>
    <row r="15" spans="1:8">
      <c r="A15">
        <v>19</v>
      </c>
      <c r="B15" s="37">
        <v>554474</v>
      </c>
      <c r="C15" s="37" t="s">
        <v>1049</v>
      </c>
      <c r="D15" s="37">
        <v>1</v>
      </c>
      <c r="E15" s="38">
        <v>0</v>
      </c>
      <c r="F15" s="39">
        <f>Tabla13[[#This Row],[Precio de Lista en EURO]]*Valores!$C$3*Valores!$D$9</f>
        <v>0</v>
      </c>
      <c r="G15" s="39">
        <f>(F15*(Valores!E$9+Valores!F$9+Valores!G$9))+F15</f>
        <v>0</v>
      </c>
      <c r="H15" s="34" t="s">
        <v>1234</v>
      </c>
    </row>
    <row r="16" spans="1:8">
      <c r="A16">
        <v>18</v>
      </c>
      <c r="B16" s="37">
        <v>554439</v>
      </c>
      <c r="C16" s="37" t="s">
        <v>1050</v>
      </c>
      <c r="D16" s="37">
        <v>2</v>
      </c>
      <c r="E16" s="38">
        <v>0</v>
      </c>
      <c r="F16" s="39">
        <f>Tabla13[[#This Row],[Precio de Lista en EURO]]*Valores!$C$3*Valores!$D$9</f>
        <v>0</v>
      </c>
      <c r="G16" s="39">
        <f>(F16*(Valores!E$9+Valores!F$9+Valores!G$9))+F16</f>
        <v>0</v>
      </c>
      <c r="H16" s="34" t="s">
        <v>1234</v>
      </c>
    </row>
    <row r="17" spans="1:8">
      <c r="A17">
        <v>17</v>
      </c>
      <c r="B17" s="37">
        <v>554437</v>
      </c>
      <c r="C17" s="37" t="s">
        <v>1051</v>
      </c>
      <c r="D17" s="37">
        <v>1</v>
      </c>
      <c r="E17" s="38">
        <v>0</v>
      </c>
      <c r="F17" s="39">
        <f>Tabla13[[#This Row],[Precio de Lista en EURO]]*Valores!$C$3*Valores!$D$9</f>
        <v>0</v>
      </c>
      <c r="G17" s="39">
        <f>(F17*(Valores!E$9+Valores!F$9+Valores!G$9))+F17</f>
        <v>0</v>
      </c>
      <c r="H17" s="34" t="s">
        <v>1234</v>
      </c>
    </row>
    <row r="18" spans="1:8">
      <c r="A18">
        <v>16</v>
      </c>
      <c r="B18" s="37">
        <v>554433</v>
      </c>
      <c r="C18" s="37" t="s">
        <v>1052</v>
      </c>
      <c r="D18" s="37">
        <v>1</v>
      </c>
      <c r="E18" s="38">
        <v>0</v>
      </c>
      <c r="F18" s="39">
        <f>Tabla13[[#This Row],[Precio de Lista en EURO]]*Valores!$C$3*Valores!$D$9</f>
        <v>0</v>
      </c>
      <c r="G18" s="39">
        <f>(F18*(Valores!E$9+Valores!F$9+Valores!G$9))+F18</f>
        <v>0</v>
      </c>
      <c r="H18" s="34" t="s">
        <v>1234</v>
      </c>
    </row>
    <row r="19" spans="1:8">
      <c r="A19">
        <v>15</v>
      </c>
      <c r="B19" s="37">
        <v>554432</v>
      </c>
      <c r="C19" s="37" t="s">
        <v>1053</v>
      </c>
      <c r="D19" s="37">
        <v>1</v>
      </c>
      <c r="E19" s="38">
        <v>0</v>
      </c>
      <c r="F19" s="39">
        <f>Tabla13[[#This Row],[Precio de Lista en EURO]]*Valores!$C$3*Valores!$D$9</f>
        <v>0</v>
      </c>
      <c r="G19" s="39">
        <f>(F19*(Valores!E$9+Valores!F$9+Valores!G$9))+F19</f>
        <v>0</v>
      </c>
      <c r="H19" s="34" t="s">
        <v>1234</v>
      </c>
    </row>
    <row r="20" spans="1:8">
      <c r="A20">
        <v>14</v>
      </c>
      <c r="B20" s="37">
        <v>554430</v>
      </c>
      <c r="C20" s="37" t="s">
        <v>1054</v>
      </c>
      <c r="D20" s="37">
        <v>1</v>
      </c>
      <c r="E20" s="38">
        <v>0</v>
      </c>
      <c r="F20" s="39">
        <f>Tabla13[[#This Row],[Precio de Lista en EURO]]*Valores!$C$3*Valores!$D$9</f>
        <v>0</v>
      </c>
      <c r="G20" s="39">
        <f>(F20*(Valores!E$9+Valores!F$9+Valores!G$9))+F20</f>
        <v>0</v>
      </c>
      <c r="H20" s="34" t="s">
        <v>1234</v>
      </c>
    </row>
    <row r="21" spans="1:8">
      <c r="A21">
        <v>13</v>
      </c>
      <c r="B21" s="37">
        <v>554418</v>
      </c>
      <c r="C21" s="37" t="s">
        <v>1055</v>
      </c>
      <c r="D21" s="37">
        <v>1</v>
      </c>
      <c r="E21" s="38">
        <v>0</v>
      </c>
      <c r="F21" s="39">
        <f>Tabla13[[#This Row],[Precio de Lista en EURO]]*Valores!$C$3*Valores!$D$9</f>
        <v>0</v>
      </c>
      <c r="G21" s="39">
        <f>(F21*(Valores!E$9+Valores!F$9+Valores!G$9))+F21</f>
        <v>0</v>
      </c>
      <c r="H21" s="34" t="s">
        <v>1234</v>
      </c>
    </row>
    <row r="22" spans="1:8">
      <c r="A22">
        <v>12</v>
      </c>
      <c r="B22" s="37">
        <v>553953</v>
      </c>
      <c r="C22" s="37" t="s">
        <v>1056</v>
      </c>
      <c r="D22" s="37">
        <v>2</v>
      </c>
      <c r="E22" s="38">
        <v>0</v>
      </c>
      <c r="F22" s="39">
        <f>Tabla13[[#This Row],[Precio de Lista en EURO]]*Valores!$C$3*Valores!$D$9</f>
        <v>0</v>
      </c>
      <c r="G22" s="39">
        <f>(F22*(Valores!E$9+Valores!F$9+Valores!G$9))+F22</f>
        <v>0</v>
      </c>
      <c r="H22" s="34" t="s">
        <v>1234</v>
      </c>
    </row>
    <row r="23" spans="1:8">
      <c r="A23">
        <v>11</v>
      </c>
      <c r="B23" s="37">
        <v>553952</v>
      </c>
      <c r="C23" s="37" t="s">
        <v>1057</v>
      </c>
      <c r="D23" s="37">
        <v>1</v>
      </c>
      <c r="E23" s="38">
        <v>0</v>
      </c>
      <c r="F23" s="39">
        <f>Tabla13[[#This Row],[Precio de Lista en EURO]]*Valores!$C$3*Valores!$D$9</f>
        <v>0</v>
      </c>
      <c r="G23" s="39">
        <f>(F23*(Valores!E$9+Valores!F$9+Valores!G$9))+F23</f>
        <v>0</v>
      </c>
      <c r="H23" s="34" t="s">
        <v>1234</v>
      </c>
    </row>
    <row r="24" spans="1:8">
      <c r="A24">
        <v>10</v>
      </c>
      <c r="B24">
        <v>553678</v>
      </c>
      <c r="C24" t="s">
        <v>1058</v>
      </c>
      <c r="D24">
        <v>2</v>
      </c>
      <c r="E24" s="27">
        <v>30.38</v>
      </c>
      <c r="F24" s="18">
        <f>Tabla13[[#This Row],[Precio de Lista en EURO]]*Valores!$C$3*Valores!$D$9</f>
        <v>19671.05</v>
      </c>
      <c r="G24" s="18">
        <f>(F24*(Valores!E$9+Valores!F$9+Valores!G$9))+F24</f>
        <v>43276.31</v>
      </c>
    </row>
    <row r="25" spans="1:8">
      <c r="A25">
        <v>9</v>
      </c>
      <c r="B25" s="37">
        <v>553677</v>
      </c>
      <c r="C25" s="37" t="s">
        <v>1059</v>
      </c>
      <c r="D25" s="37">
        <v>2</v>
      </c>
      <c r="E25" s="38">
        <v>0</v>
      </c>
      <c r="F25" s="39">
        <f>Tabla13[[#This Row],[Precio de Lista en EURO]]*Valores!$C$3*Valores!$D$9</f>
        <v>0</v>
      </c>
      <c r="G25" s="39">
        <f>(F25*(Valores!E$9+Valores!F$9+Valores!G$9))+F25</f>
        <v>0</v>
      </c>
      <c r="H25" s="34" t="s">
        <v>1234</v>
      </c>
    </row>
    <row r="26" spans="1:8">
      <c r="A26">
        <v>8</v>
      </c>
      <c r="B26" s="37">
        <v>553662</v>
      </c>
      <c r="C26" s="37" t="s">
        <v>1060</v>
      </c>
      <c r="D26" s="37">
        <v>1</v>
      </c>
      <c r="E26" s="38">
        <v>0</v>
      </c>
      <c r="F26" s="39">
        <f>Tabla13[[#This Row],[Precio de Lista en EURO]]*Valores!$C$3*Valores!$D$9</f>
        <v>0</v>
      </c>
      <c r="G26" s="39">
        <f>(F26*(Valores!E$9+Valores!F$9+Valores!G$9))+F26</f>
        <v>0</v>
      </c>
      <c r="H26" s="34" t="s">
        <v>1234</v>
      </c>
    </row>
    <row r="27" spans="1:8">
      <c r="A27">
        <v>7</v>
      </c>
      <c r="B27" s="37">
        <v>553655</v>
      </c>
      <c r="C27" s="37" t="s">
        <v>1061</v>
      </c>
      <c r="D27" s="37">
        <v>1</v>
      </c>
      <c r="E27" s="38">
        <v>0</v>
      </c>
      <c r="F27" s="39">
        <f>Tabla13[[#This Row],[Precio de Lista en EURO]]*Valores!$C$3*Valores!$D$9</f>
        <v>0</v>
      </c>
      <c r="G27" s="39">
        <f>(F27*(Valores!E$9+Valores!F$9+Valores!G$9))+F27</f>
        <v>0</v>
      </c>
      <c r="H27" s="34" t="s">
        <v>1234</v>
      </c>
    </row>
    <row r="28" spans="1:8">
      <c r="A28">
        <v>6</v>
      </c>
      <c r="B28" s="37">
        <v>553648</v>
      </c>
      <c r="C28" s="37" t="s">
        <v>982</v>
      </c>
      <c r="D28" s="37">
        <v>1</v>
      </c>
      <c r="E28" s="38">
        <v>0</v>
      </c>
      <c r="F28" s="39">
        <f>Tabla13[[#This Row],[Precio de Lista en EURO]]*Valores!$C$3*Valores!$D$9</f>
        <v>0</v>
      </c>
      <c r="G28" s="39">
        <f>(F28*(Valores!E$9+Valores!F$9+Valores!G$9))+F28</f>
        <v>0</v>
      </c>
      <c r="H28" s="34" t="s">
        <v>1234</v>
      </c>
    </row>
    <row r="29" spans="1:8">
      <c r="A29">
        <v>5</v>
      </c>
      <c r="B29" s="37">
        <v>552800</v>
      </c>
      <c r="C29" s="37" t="s">
        <v>1062</v>
      </c>
      <c r="D29" s="37">
        <v>1</v>
      </c>
      <c r="E29" s="38">
        <v>0</v>
      </c>
      <c r="F29" s="39">
        <f>Tabla13[[#This Row],[Precio de Lista en EURO]]*Valores!$C$3*Valores!$D$9</f>
        <v>0</v>
      </c>
      <c r="G29" s="39">
        <f>(F29*(Valores!E$9+Valores!F$9+Valores!G$9))+F29</f>
        <v>0</v>
      </c>
      <c r="H29" s="34" t="s">
        <v>1234</v>
      </c>
    </row>
    <row r="30" spans="1:8">
      <c r="A30">
        <v>4</v>
      </c>
      <c r="B30">
        <v>550454</v>
      </c>
      <c r="C30" t="s">
        <v>1063</v>
      </c>
      <c r="D30">
        <v>4</v>
      </c>
      <c r="E30" s="27">
        <v>0.65</v>
      </c>
      <c r="F30" s="18">
        <f>Tabla13[[#This Row],[Precio de Lista en EURO]]*Valores!$C$3*Valores!$D$9</f>
        <v>420.875</v>
      </c>
      <c r="G30" s="18">
        <f>(F30*(Valores!E$9+Valores!F$9+Valores!G$9))+F30</f>
        <v>925.92500000000007</v>
      </c>
    </row>
    <row r="31" spans="1:8">
      <c r="A31">
        <v>3</v>
      </c>
      <c r="B31" s="37">
        <v>117289</v>
      </c>
      <c r="C31" s="37" t="s">
        <v>1064</v>
      </c>
      <c r="D31" s="37">
        <v>1</v>
      </c>
      <c r="E31" s="38">
        <v>0</v>
      </c>
      <c r="F31" s="39">
        <f>Tabla13[[#This Row],[Precio de Lista en EURO]]*Valores!$C$3*Valores!$D$9</f>
        <v>0</v>
      </c>
      <c r="G31" s="39">
        <f>(F31*(Valores!E$9+Valores!F$9+Valores!G$9))+F31</f>
        <v>0</v>
      </c>
      <c r="H31" s="34" t="s">
        <v>1234</v>
      </c>
    </row>
    <row r="32" spans="1:8">
      <c r="A32">
        <v>2</v>
      </c>
      <c r="B32">
        <v>117288</v>
      </c>
      <c r="C32" t="s">
        <v>1065</v>
      </c>
      <c r="D32">
        <v>4</v>
      </c>
      <c r="E32" s="27">
        <v>1.47</v>
      </c>
      <c r="F32" s="18">
        <f>Tabla13[[#This Row],[Precio de Lista en EURO]]*Valores!$C$3*Valores!$D$9</f>
        <v>951.82499999999993</v>
      </c>
      <c r="G32" s="18">
        <f>(F32*(Valores!E$9+Valores!F$9+Valores!G$9))+F32</f>
        <v>2094.0149999999999</v>
      </c>
    </row>
    <row r="33" spans="1:8">
      <c r="A33">
        <v>1</v>
      </c>
      <c r="B33" s="37">
        <v>117273</v>
      </c>
      <c r="C33" s="37" t="s">
        <v>1066</v>
      </c>
      <c r="D33" s="37">
        <v>3</v>
      </c>
      <c r="E33" s="38">
        <v>0</v>
      </c>
      <c r="F33" s="39">
        <f>Tabla13[[#This Row],[Precio de Lista en EURO]]*Valores!$C$3*Valores!$D$9</f>
        <v>0</v>
      </c>
      <c r="G33" s="39">
        <f>(F33*(Valores!E$9+Valores!F$9+Valores!G$9))+F33</f>
        <v>0</v>
      </c>
      <c r="H33" s="34" t="s">
        <v>1234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zoomScale="70" zoomScaleNormal="70" workbookViewId="0">
      <selection activeCell="F23" sqref="F23"/>
    </sheetView>
  </sheetViews>
  <sheetFormatPr baseColWidth="10" defaultColWidth="11.42578125" defaultRowHeight="15"/>
  <cols>
    <col min="1" max="2" width="14.28515625" bestFit="1" customWidth="1"/>
    <col min="3" max="3" width="34" bestFit="1" customWidth="1"/>
    <col min="4" max="4" width="7.85546875" customWidth="1"/>
    <col min="5" max="5" width="21" customWidth="1"/>
    <col min="6" max="6" width="20.28515625" customWidth="1"/>
    <col min="7" max="7" width="17.42578125" customWidth="1"/>
    <col min="8" max="8" width="30.140625" bestFit="1" customWidth="1"/>
  </cols>
  <sheetData>
    <row r="1" spans="1:8">
      <c r="A1" s="21" t="s">
        <v>1092</v>
      </c>
      <c r="B1" t="s">
        <v>423</v>
      </c>
      <c r="C1" t="s">
        <v>413</v>
      </c>
      <c r="D1" t="s">
        <v>984</v>
      </c>
      <c r="E1" t="s">
        <v>1232</v>
      </c>
      <c r="F1" t="s">
        <v>409</v>
      </c>
      <c r="G1" t="s">
        <v>410</v>
      </c>
      <c r="H1" t="s">
        <v>1235</v>
      </c>
    </row>
    <row r="2" spans="1:8">
      <c r="A2">
        <v>26</v>
      </c>
      <c r="B2" s="37">
        <v>554412</v>
      </c>
      <c r="C2" s="37" t="s">
        <v>1067</v>
      </c>
      <c r="D2" s="37">
        <v>2</v>
      </c>
      <c r="E2" s="38">
        <v>0</v>
      </c>
      <c r="F2" s="40">
        <f>Tabla11[[#This Row],[Precio de Lista en EURO]]*Valores!$C$3*Valores!$D$9</f>
        <v>0</v>
      </c>
      <c r="G2" s="40">
        <f>(F2*(Valores!E$9+Valores!F$9+Valores!G$9))+F2</f>
        <v>0</v>
      </c>
      <c r="H2" s="34" t="s">
        <v>1234</v>
      </c>
    </row>
    <row r="3" spans="1:8">
      <c r="A3">
        <v>25</v>
      </c>
      <c r="B3" s="37">
        <v>554445</v>
      </c>
      <c r="C3" s="37" t="s">
        <v>1068</v>
      </c>
      <c r="D3" s="37">
        <v>1</v>
      </c>
      <c r="E3" s="38">
        <v>0</v>
      </c>
      <c r="F3" s="39">
        <f>Tabla11[[#This Row],[Precio de Lista en EURO]]*Valores!$C$3*Valores!$D$9</f>
        <v>0</v>
      </c>
      <c r="G3" s="39">
        <f>(F3*(Valores!E$9+Valores!F$9+Valores!G$9))+F3</f>
        <v>0</v>
      </c>
      <c r="H3" s="34" t="s">
        <v>1234</v>
      </c>
    </row>
    <row r="4" spans="1:8">
      <c r="A4">
        <v>24</v>
      </c>
      <c r="B4" s="37">
        <v>554431</v>
      </c>
      <c r="C4" s="37" t="s">
        <v>1069</v>
      </c>
      <c r="D4" s="37">
        <v>1</v>
      </c>
      <c r="E4" s="38">
        <v>0</v>
      </c>
      <c r="F4" s="39">
        <f>Tabla11[[#This Row],[Precio de Lista en EURO]]*Valores!$C$3*Valores!$D$9</f>
        <v>0</v>
      </c>
      <c r="G4" s="39">
        <f>(F4*(Valores!E$9+Valores!F$9+Valores!G$9))+F4</f>
        <v>0</v>
      </c>
      <c r="H4" s="34" t="s">
        <v>1234</v>
      </c>
    </row>
    <row r="5" spans="1:8">
      <c r="A5">
        <v>23</v>
      </c>
      <c r="B5" s="37">
        <v>552976</v>
      </c>
      <c r="C5" s="37" t="s">
        <v>1070</v>
      </c>
      <c r="D5" s="37">
        <v>1</v>
      </c>
      <c r="E5" s="38">
        <v>0</v>
      </c>
      <c r="F5" s="39">
        <f>Tabla11[[#This Row],[Precio de Lista en EURO]]*Valores!$C$3*Valores!$D$9</f>
        <v>0</v>
      </c>
      <c r="G5" s="39">
        <f>(F5*(Valores!E$9+Valores!F$9+Valores!G$9))+F5</f>
        <v>0</v>
      </c>
      <c r="H5" s="34" t="s">
        <v>1234</v>
      </c>
    </row>
    <row r="6" spans="1:8">
      <c r="A6">
        <v>22</v>
      </c>
      <c r="B6" s="37">
        <v>552975</v>
      </c>
      <c r="C6" s="37" t="s">
        <v>1070</v>
      </c>
      <c r="D6" s="37">
        <v>1</v>
      </c>
      <c r="E6" s="38">
        <v>0</v>
      </c>
      <c r="F6" s="39">
        <f>Tabla11[[#This Row],[Precio de Lista en EURO]]*Valores!$C$3*Valores!$D$9</f>
        <v>0</v>
      </c>
      <c r="G6" s="39">
        <f>(F6*(Valores!E$9+Valores!F$9+Valores!G$9))+F6</f>
        <v>0</v>
      </c>
      <c r="H6" s="34" t="s">
        <v>1234</v>
      </c>
    </row>
    <row r="7" spans="1:8">
      <c r="A7">
        <v>21</v>
      </c>
      <c r="B7" s="37">
        <v>552973</v>
      </c>
      <c r="C7" s="37" t="s">
        <v>1071</v>
      </c>
      <c r="D7" s="37">
        <v>2</v>
      </c>
      <c r="E7" s="38">
        <v>0</v>
      </c>
      <c r="F7" s="39">
        <f>Tabla11[[#This Row],[Precio de Lista en EURO]]*Valores!$C$3*Valores!$D$9</f>
        <v>0</v>
      </c>
      <c r="G7" s="39">
        <f>(F7*(Valores!E$9+Valores!F$9+Valores!G$9))+F7</f>
        <v>0</v>
      </c>
      <c r="H7" s="34" t="s">
        <v>1234</v>
      </c>
    </row>
    <row r="8" spans="1:8">
      <c r="A8">
        <v>20</v>
      </c>
      <c r="B8" s="37">
        <v>552813</v>
      </c>
      <c r="C8" s="37" t="s">
        <v>1072</v>
      </c>
      <c r="D8" s="37">
        <v>2</v>
      </c>
      <c r="E8" s="38">
        <v>0</v>
      </c>
      <c r="F8" s="39">
        <f>Tabla11[[#This Row],[Precio de Lista en EURO]]*Valores!$C$3*Valores!$D$9</f>
        <v>0</v>
      </c>
      <c r="G8" s="39">
        <f>(F8*(Valores!E$9+Valores!F$9+Valores!G$9))+F8</f>
        <v>0</v>
      </c>
      <c r="H8" s="34" t="s">
        <v>1234</v>
      </c>
    </row>
    <row r="9" spans="1:8">
      <c r="A9">
        <v>19</v>
      </c>
      <c r="B9" s="37">
        <v>552807</v>
      </c>
      <c r="C9" s="37" t="s">
        <v>1073</v>
      </c>
      <c r="D9" s="37">
        <v>2</v>
      </c>
      <c r="E9" s="38">
        <v>0</v>
      </c>
      <c r="F9" s="39">
        <f>Tabla11[[#This Row],[Precio de Lista en EURO]]*Valores!$C$3*Valores!$D$9</f>
        <v>0</v>
      </c>
      <c r="G9" s="39">
        <f>(F9*(Valores!E$9+Valores!F$9+Valores!G$9))+F9</f>
        <v>0</v>
      </c>
      <c r="H9" s="34" t="s">
        <v>1234</v>
      </c>
    </row>
    <row r="10" spans="1:8">
      <c r="A10">
        <v>18</v>
      </c>
      <c r="B10" s="37">
        <v>552806</v>
      </c>
      <c r="C10" s="37" t="s">
        <v>1074</v>
      </c>
      <c r="D10" s="37">
        <v>8</v>
      </c>
      <c r="E10" s="38">
        <v>0</v>
      </c>
      <c r="F10" s="39">
        <f>Tabla11[[#This Row],[Precio de Lista en EURO]]*Valores!$C$3*Valores!$D$9</f>
        <v>0</v>
      </c>
      <c r="G10" s="39">
        <f>(F10*(Valores!E$9+Valores!F$9+Valores!G$9))+F10</f>
        <v>0</v>
      </c>
      <c r="H10" s="34" t="s">
        <v>1234</v>
      </c>
    </row>
    <row r="11" spans="1:8">
      <c r="A11">
        <v>17</v>
      </c>
      <c r="B11" s="37">
        <v>552805</v>
      </c>
      <c r="C11" s="37" t="s">
        <v>1075</v>
      </c>
      <c r="D11" s="37">
        <v>4</v>
      </c>
      <c r="E11" s="38">
        <v>0</v>
      </c>
      <c r="F11" s="39">
        <f>Tabla11[[#This Row],[Precio de Lista en EURO]]*Valores!$C$3*Valores!$D$9</f>
        <v>0</v>
      </c>
      <c r="G11" s="39">
        <f>(F11*(Valores!E$9+Valores!F$9+Valores!G$9))+F11</f>
        <v>0</v>
      </c>
      <c r="H11" s="34" t="s">
        <v>1234</v>
      </c>
    </row>
    <row r="12" spans="1:8">
      <c r="A12">
        <v>16</v>
      </c>
      <c r="B12" s="37">
        <v>552804</v>
      </c>
      <c r="C12" s="37" t="s">
        <v>1076</v>
      </c>
      <c r="D12" s="37">
        <v>6</v>
      </c>
      <c r="E12" s="38">
        <v>0</v>
      </c>
      <c r="F12" s="39">
        <f>Tabla11[[#This Row],[Precio de Lista en EURO]]*Valores!$C$3*Valores!$D$9</f>
        <v>0</v>
      </c>
      <c r="G12" s="39">
        <f>(F12*(Valores!E$9+Valores!F$9+Valores!G$9))+F12</f>
        <v>0</v>
      </c>
      <c r="H12" s="34" t="s">
        <v>1234</v>
      </c>
    </row>
    <row r="13" spans="1:8">
      <c r="A13">
        <v>15</v>
      </c>
      <c r="B13" s="37">
        <v>552802</v>
      </c>
      <c r="C13" s="37" t="s">
        <v>1077</v>
      </c>
      <c r="D13" s="37">
        <v>2</v>
      </c>
      <c r="E13" s="38">
        <v>0</v>
      </c>
      <c r="F13" s="39">
        <f>Tabla11[[#This Row],[Precio de Lista en EURO]]*Valores!$C$3*Valores!$D$9</f>
        <v>0</v>
      </c>
      <c r="G13" s="39">
        <f>(F13*(Valores!E$9+Valores!F$9+Valores!G$9))+F13</f>
        <v>0</v>
      </c>
      <c r="H13" s="34" t="s">
        <v>1234</v>
      </c>
    </row>
    <row r="14" spans="1:8">
      <c r="A14">
        <v>14</v>
      </c>
      <c r="B14" s="37">
        <v>552799</v>
      </c>
      <c r="C14" s="37" t="s">
        <v>1078</v>
      </c>
      <c r="D14" s="37">
        <v>1</v>
      </c>
      <c r="E14" s="38">
        <v>0</v>
      </c>
      <c r="F14" s="39">
        <f>Tabla11[[#This Row],[Precio de Lista en EURO]]*Valores!$C$3*Valores!$D$9</f>
        <v>0</v>
      </c>
      <c r="G14" s="39">
        <f>(F14*(Valores!E$9+Valores!F$9+Valores!G$9))+F14</f>
        <v>0</v>
      </c>
      <c r="H14" s="34" t="s">
        <v>1234</v>
      </c>
    </row>
    <row r="15" spans="1:8">
      <c r="A15">
        <v>13</v>
      </c>
      <c r="B15" s="37">
        <v>552796</v>
      </c>
      <c r="C15" s="37" t="s">
        <v>1079</v>
      </c>
      <c r="D15" s="37">
        <v>1</v>
      </c>
      <c r="E15" s="38">
        <v>0</v>
      </c>
      <c r="F15" s="39">
        <f>Tabla11[[#This Row],[Precio de Lista en EURO]]*Valores!$C$3*Valores!$D$9</f>
        <v>0</v>
      </c>
      <c r="G15" s="39">
        <f>(F15*(Valores!E$9+Valores!F$9+Valores!G$9))+F15</f>
        <v>0</v>
      </c>
      <c r="H15" s="34" t="s">
        <v>1234</v>
      </c>
    </row>
    <row r="16" spans="1:8">
      <c r="A16">
        <v>12</v>
      </c>
      <c r="B16" s="37">
        <v>552795</v>
      </c>
      <c r="C16" s="37" t="s">
        <v>1080</v>
      </c>
      <c r="D16" s="37">
        <v>1</v>
      </c>
      <c r="E16" s="38">
        <v>0</v>
      </c>
      <c r="F16" s="39">
        <f>Tabla11[[#This Row],[Precio de Lista en EURO]]*Valores!$C$3*Valores!$D$9</f>
        <v>0</v>
      </c>
      <c r="G16" s="39">
        <f>(F16*(Valores!E$9+Valores!F$9+Valores!G$9))+F16</f>
        <v>0</v>
      </c>
      <c r="H16" s="34" t="s">
        <v>1234</v>
      </c>
    </row>
    <row r="17" spans="1:8">
      <c r="A17">
        <v>11</v>
      </c>
      <c r="B17" s="37">
        <v>552794</v>
      </c>
      <c r="C17" s="37" t="s">
        <v>1081</v>
      </c>
      <c r="D17" s="37">
        <v>1</v>
      </c>
      <c r="E17" s="38">
        <v>0</v>
      </c>
      <c r="F17" s="39">
        <f>Tabla11[[#This Row],[Precio de Lista en EURO]]*Valores!$C$3*Valores!$D$9</f>
        <v>0</v>
      </c>
      <c r="G17" s="39">
        <f>(F17*(Valores!E$9+Valores!F$9+Valores!G$9))+F17</f>
        <v>0</v>
      </c>
      <c r="H17" s="34" t="s">
        <v>1234</v>
      </c>
    </row>
    <row r="18" spans="1:8">
      <c r="A18">
        <v>10</v>
      </c>
      <c r="B18" s="37">
        <v>552793</v>
      </c>
      <c r="C18" s="37" t="s">
        <v>1082</v>
      </c>
      <c r="D18" s="37">
        <v>1</v>
      </c>
      <c r="E18" s="38">
        <v>0</v>
      </c>
      <c r="F18" s="39">
        <f>Tabla11[[#This Row],[Precio de Lista en EURO]]*Valores!$C$3*Valores!$D$9</f>
        <v>0</v>
      </c>
      <c r="G18" s="39">
        <f>(F18*(Valores!E$9+Valores!F$9+Valores!G$9))+F18</f>
        <v>0</v>
      </c>
      <c r="H18" s="34" t="s">
        <v>1234</v>
      </c>
    </row>
    <row r="19" spans="1:8">
      <c r="A19">
        <v>9</v>
      </c>
      <c r="B19" s="37">
        <v>552792</v>
      </c>
      <c r="C19" s="37" t="s">
        <v>1083</v>
      </c>
      <c r="D19" s="37">
        <v>1</v>
      </c>
      <c r="E19" s="38">
        <v>0</v>
      </c>
      <c r="F19" s="39">
        <f>Tabla11[[#This Row],[Precio de Lista en EURO]]*Valores!$C$3*Valores!$D$9</f>
        <v>0</v>
      </c>
      <c r="G19" s="39">
        <f>(F19*(Valores!E$9+Valores!F$9+Valores!G$9))+F19</f>
        <v>0</v>
      </c>
      <c r="H19" s="34" t="s">
        <v>1234</v>
      </c>
    </row>
    <row r="20" spans="1:8">
      <c r="A20">
        <v>8</v>
      </c>
      <c r="B20" s="37">
        <v>552791</v>
      </c>
      <c r="C20" s="37" t="s">
        <v>1084</v>
      </c>
      <c r="D20" s="37">
        <v>1</v>
      </c>
      <c r="E20" s="38">
        <v>0</v>
      </c>
      <c r="F20" s="39">
        <f>Tabla11[[#This Row],[Precio de Lista en EURO]]*Valores!$C$3*Valores!$D$9</f>
        <v>0</v>
      </c>
      <c r="G20" s="39">
        <f>(F20*(Valores!E$9+Valores!F$9+Valores!G$9))+F20</f>
        <v>0</v>
      </c>
      <c r="H20" s="34" t="s">
        <v>1234</v>
      </c>
    </row>
    <row r="21" spans="1:8">
      <c r="A21">
        <v>7</v>
      </c>
      <c r="B21" s="37">
        <v>552275</v>
      </c>
      <c r="C21" s="37" t="s">
        <v>1085</v>
      </c>
      <c r="D21" s="37">
        <v>1</v>
      </c>
      <c r="E21" s="38">
        <v>0</v>
      </c>
      <c r="F21" s="39">
        <f>Tabla11[[#This Row],[Precio de Lista en EURO]]*Valores!$C$3*Valores!$D$9</f>
        <v>0</v>
      </c>
      <c r="G21" s="39">
        <f>(F21*(Valores!E$9+Valores!F$9+Valores!G$9))+F21</f>
        <v>0</v>
      </c>
      <c r="H21" s="34" t="s">
        <v>1234</v>
      </c>
    </row>
    <row r="22" spans="1:8">
      <c r="A22">
        <v>6</v>
      </c>
      <c r="B22" s="37">
        <v>552265</v>
      </c>
      <c r="C22" s="37" t="s">
        <v>1086</v>
      </c>
      <c r="D22" s="37">
        <v>1</v>
      </c>
      <c r="E22" s="38">
        <v>0</v>
      </c>
      <c r="F22" s="39">
        <f>Tabla11[[#This Row],[Precio de Lista en EURO]]*Valores!$C$3*Valores!$D$9</f>
        <v>0</v>
      </c>
      <c r="G22" s="39">
        <f>(F22*(Valores!E$9+Valores!F$9+Valores!G$9))+F22</f>
        <v>0</v>
      </c>
      <c r="H22" s="34" t="s">
        <v>1234</v>
      </c>
    </row>
    <row r="23" spans="1:8">
      <c r="A23">
        <v>5</v>
      </c>
      <c r="B23">
        <v>552259</v>
      </c>
      <c r="C23" t="s">
        <v>1087</v>
      </c>
      <c r="D23">
        <v>1</v>
      </c>
      <c r="E23" s="27">
        <v>17</v>
      </c>
      <c r="F23" s="18">
        <f>Tabla11[[#This Row],[Precio de Lista en EURO]]*Valores!$C$3*Valores!$D$9</f>
        <v>11007.5</v>
      </c>
      <c r="G23" s="18">
        <f>(F23*(Valores!E$9+Valores!F$9+Valores!G$9))+F23</f>
        <v>24216.5</v>
      </c>
    </row>
    <row r="24" spans="1:8">
      <c r="A24">
        <v>4</v>
      </c>
      <c r="B24" s="37">
        <v>551853</v>
      </c>
      <c r="C24" s="37" t="s">
        <v>1088</v>
      </c>
      <c r="D24" s="37">
        <v>1</v>
      </c>
      <c r="E24" s="38">
        <v>0</v>
      </c>
      <c r="F24" s="39">
        <f>Tabla11[[#This Row],[Precio de Lista en EURO]]*Valores!$C$3*Valores!$D$9</f>
        <v>0</v>
      </c>
      <c r="G24" s="39">
        <f>(F24*(Valores!E$9+Valores!F$9+Valores!G$9))+F24</f>
        <v>0</v>
      </c>
      <c r="H24" s="34" t="s">
        <v>1234</v>
      </c>
    </row>
    <row r="25" spans="1:8">
      <c r="A25">
        <v>3</v>
      </c>
      <c r="B25" s="37">
        <v>551793</v>
      </c>
      <c r="C25" s="37" t="s">
        <v>1089</v>
      </c>
      <c r="D25" s="37">
        <v>1</v>
      </c>
      <c r="E25" s="38">
        <v>0</v>
      </c>
      <c r="F25" s="39">
        <f>Tabla11[[#This Row],[Precio de Lista en EURO]]*Valores!$C$3*Valores!$D$9</f>
        <v>0</v>
      </c>
      <c r="G25" s="39">
        <f>(F25*(Valores!E$9+Valores!F$9+Valores!G$9))+F25</f>
        <v>0</v>
      </c>
      <c r="H25" s="34" t="s">
        <v>1234</v>
      </c>
    </row>
    <row r="26" spans="1:8">
      <c r="A26">
        <v>2</v>
      </c>
      <c r="B26" s="37">
        <v>551278</v>
      </c>
      <c r="C26" s="37" t="s">
        <v>1090</v>
      </c>
      <c r="D26" s="37">
        <v>1</v>
      </c>
      <c r="E26" s="38">
        <v>0</v>
      </c>
      <c r="F26" s="39">
        <f>Tabla11[[#This Row],[Precio de Lista en EURO]]*Valores!$C$3*Valores!$D$9</f>
        <v>0</v>
      </c>
      <c r="G26" s="39">
        <f>(F26*(Valores!E$9+Valores!F$9+Valores!G$9))+F26</f>
        <v>0</v>
      </c>
      <c r="H26" s="34" t="s">
        <v>1234</v>
      </c>
    </row>
    <row r="27" spans="1:8">
      <c r="A27">
        <v>1</v>
      </c>
      <c r="B27" s="37">
        <v>550396</v>
      </c>
      <c r="C27" s="37" t="s">
        <v>1091</v>
      </c>
      <c r="D27" s="37">
        <v>1</v>
      </c>
      <c r="E27" s="38">
        <v>0</v>
      </c>
      <c r="F27" s="39">
        <f>Tabla11[[#This Row],[Precio de Lista en EURO]]*Valores!$C$3*Valores!$D$9</f>
        <v>0</v>
      </c>
      <c r="G27" s="39">
        <f>(F27*(Valores!E$9+Valores!F$9+Valores!G$9))+F27</f>
        <v>0</v>
      </c>
      <c r="H27" s="34" t="s">
        <v>1234</v>
      </c>
    </row>
    <row r="30" spans="1:8">
      <c r="B30" s="35" t="s">
        <v>1233</v>
      </c>
      <c r="C30" s="35">
        <v>900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opLeftCell="A25" zoomScale="70" zoomScaleNormal="70" workbookViewId="0">
      <selection activeCell="G47" sqref="G47"/>
    </sheetView>
  </sheetViews>
  <sheetFormatPr baseColWidth="10" defaultColWidth="11.42578125" defaultRowHeight="15"/>
  <cols>
    <col min="1" max="2" width="14.28515625" bestFit="1" customWidth="1"/>
    <col min="3" max="3" width="44.140625" bestFit="1" customWidth="1"/>
    <col min="4" max="4" width="8" customWidth="1"/>
    <col min="5" max="5" width="34" customWidth="1"/>
    <col min="6" max="6" width="20.42578125" customWidth="1"/>
    <col min="7" max="7" width="17.85546875" customWidth="1"/>
    <col min="8" max="8" width="30.5703125" customWidth="1"/>
  </cols>
  <sheetData>
    <row r="1" spans="1:8" ht="23.25">
      <c r="A1" s="56" t="s">
        <v>1094</v>
      </c>
      <c r="B1" s="56"/>
      <c r="C1" s="56"/>
      <c r="D1" s="56"/>
      <c r="E1" s="56"/>
      <c r="F1" s="56"/>
      <c r="G1" s="56"/>
    </row>
    <row r="2" spans="1:8">
      <c r="A2" s="22" t="s">
        <v>1092</v>
      </c>
      <c r="B2" s="23" t="s">
        <v>423</v>
      </c>
      <c r="C2" s="23" t="s">
        <v>413</v>
      </c>
      <c r="D2" s="23" t="s">
        <v>984</v>
      </c>
      <c r="E2" s="23" t="s">
        <v>1232</v>
      </c>
      <c r="F2" s="23" t="s">
        <v>409</v>
      </c>
      <c r="G2" s="24" t="s">
        <v>410</v>
      </c>
      <c r="H2" s="23" t="s">
        <v>1235</v>
      </c>
    </row>
    <row r="3" spans="1:8">
      <c r="A3">
        <v>22</v>
      </c>
      <c r="B3">
        <v>550573</v>
      </c>
      <c r="C3" t="s">
        <v>1095</v>
      </c>
      <c r="D3">
        <v>1</v>
      </c>
      <c r="E3" s="36">
        <v>82.86</v>
      </c>
      <c r="F3" s="4">
        <f>Tabla14[[#This Row],[Precio de Lista en EURO]]*Valores!$C$3*Valores!$D$9</f>
        <v>53651.85</v>
      </c>
      <c r="G3" s="4">
        <f>(F3*(Valores!E$9+Valores!F$9+Valores!G$9))+F3</f>
        <v>118034.07</v>
      </c>
    </row>
    <row r="4" spans="1:8">
      <c r="A4">
        <v>21</v>
      </c>
      <c r="B4">
        <v>552730</v>
      </c>
      <c r="C4" t="s">
        <v>1096</v>
      </c>
      <c r="D4">
        <v>1</v>
      </c>
      <c r="E4" s="36">
        <v>90.79</v>
      </c>
      <c r="F4" s="18">
        <f>Tabla14[[#This Row],[Precio de Lista en EURO]]*Valores!$C$3*Valores!$D$9</f>
        <v>58786.524999999994</v>
      </c>
      <c r="G4" s="18">
        <f>(F4*(Valores!E$9+Valores!F$9+Valores!G$9))+F4</f>
        <v>129330.355</v>
      </c>
    </row>
    <row r="5" spans="1:8">
      <c r="A5">
        <v>20</v>
      </c>
      <c r="B5">
        <v>551325</v>
      </c>
      <c r="C5" t="s">
        <v>1097</v>
      </c>
      <c r="D5">
        <v>1</v>
      </c>
      <c r="E5" s="36">
        <v>24.38</v>
      </c>
      <c r="F5" s="18">
        <f>Tabla14[[#This Row],[Precio de Lista en EURO]]*Valores!$C$3*Valores!$D$9</f>
        <v>15786.05</v>
      </c>
      <c r="G5" s="18">
        <f>(F5*(Valores!E$9+Valores!F$9+Valores!G$9))+F5</f>
        <v>34729.31</v>
      </c>
    </row>
    <row r="6" spans="1:8">
      <c r="A6">
        <v>19</v>
      </c>
      <c r="B6">
        <v>550593</v>
      </c>
      <c r="C6" t="s">
        <v>1098</v>
      </c>
      <c r="D6">
        <v>1</v>
      </c>
      <c r="E6" s="36">
        <v>319.41000000000003</v>
      </c>
      <c r="F6" s="18">
        <f>Tabla14[[#This Row],[Precio de Lista en EURO]]*Valores!$C$3*Valores!$D$9</f>
        <v>206817.97499999998</v>
      </c>
      <c r="G6" s="18">
        <f>(F6*(Valores!E$9+Valores!F$9+Valores!G$9))+F6</f>
        <v>454999.54499999998</v>
      </c>
    </row>
    <row r="7" spans="1:8">
      <c r="A7">
        <v>18</v>
      </c>
      <c r="B7">
        <v>552880</v>
      </c>
      <c r="C7" t="s">
        <v>1099</v>
      </c>
      <c r="D7">
        <v>1</v>
      </c>
      <c r="E7" s="36">
        <v>66.87</v>
      </c>
      <c r="F7" s="18">
        <f>Tabla14[[#This Row],[Precio de Lista en EURO]]*Valores!$C$3*Valores!$D$9</f>
        <v>43298.325000000004</v>
      </c>
      <c r="G7" s="18">
        <f>(F7*(Valores!E$9+Valores!F$9+Valores!G$9))+F7</f>
        <v>95256.315000000017</v>
      </c>
    </row>
    <row r="8" spans="1:8">
      <c r="A8">
        <v>17</v>
      </c>
      <c r="B8">
        <v>551244</v>
      </c>
      <c r="C8" t="s">
        <v>1100</v>
      </c>
      <c r="D8">
        <v>1</v>
      </c>
      <c r="E8" s="36">
        <v>91.13</v>
      </c>
      <c r="F8" s="18">
        <f>Tabla14[[#This Row],[Precio de Lista en EURO]]*Valores!$C$3*Valores!$D$9</f>
        <v>59006.674999999996</v>
      </c>
      <c r="G8" s="18">
        <f>(F8*(Valores!E$9+Valores!F$9+Valores!G$9))+F8</f>
        <v>129814.685</v>
      </c>
    </row>
    <row r="9" spans="1:8">
      <c r="A9">
        <v>16</v>
      </c>
      <c r="B9">
        <v>552885</v>
      </c>
      <c r="C9" t="s">
        <v>1101</v>
      </c>
      <c r="D9">
        <v>2</v>
      </c>
      <c r="E9" s="36">
        <v>38.979999999999997</v>
      </c>
      <c r="F9" s="18">
        <f>Tabla14[[#This Row],[Precio de Lista en EURO]]*Valores!$C$3*Valores!$D$9</f>
        <v>25239.55</v>
      </c>
      <c r="G9" s="18">
        <f>(F9*(Valores!E$9+Valores!F$9+Valores!G$9))+F9</f>
        <v>55527.01</v>
      </c>
    </row>
    <row r="10" spans="1:8">
      <c r="A10">
        <v>15</v>
      </c>
      <c r="B10">
        <v>551237</v>
      </c>
      <c r="C10" t="s">
        <v>1102</v>
      </c>
      <c r="D10">
        <v>1</v>
      </c>
      <c r="E10" s="36">
        <v>36.380000000000003</v>
      </c>
      <c r="F10" s="18">
        <f>Tabla14[[#This Row],[Precio de Lista en EURO]]*Valores!$C$3*Valores!$D$9</f>
        <v>23556.05</v>
      </c>
      <c r="G10" s="18">
        <f>(F10*(Valores!E$9+Valores!F$9+Valores!G$9))+F10</f>
        <v>51823.31</v>
      </c>
    </row>
    <row r="11" spans="1:8">
      <c r="A11">
        <v>14</v>
      </c>
      <c r="B11">
        <v>552881</v>
      </c>
      <c r="C11" t="s">
        <v>1103</v>
      </c>
      <c r="D11">
        <v>1</v>
      </c>
      <c r="E11" s="36">
        <v>35.36</v>
      </c>
      <c r="F11" s="18">
        <f>Tabla14[[#This Row],[Precio de Lista en EURO]]*Valores!$C$3*Valores!$D$9</f>
        <v>22895.599999999999</v>
      </c>
      <c r="G11" s="18">
        <f>(F11*(Valores!E$9+Valores!F$9+Valores!G$9))+F11</f>
        <v>50370.32</v>
      </c>
    </row>
    <row r="12" spans="1:8">
      <c r="A12">
        <v>13</v>
      </c>
      <c r="B12">
        <v>551100</v>
      </c>
      <c r="C12" t="s">
        <v>1104</v>
      </c>
      <c r="D12">
        <v>1</v>
      </c>
      <c r="E12" s="36">
        <v>18.25</v>
      </c>
      <c r="F12" s="18">
        <f>Tabla14[[#This Row],[Precio de Lista en EURO]]*Valores!$C$3*Valores!$D$9</f>
        <v>11816.875</v>
      </c>
      <c r="G12" s="18">
        <f>(F12*(Valores!E$9+Valores!F$9+Valores!G$9))+F12</f>
        <v>25997.125</v>
      </c>
    </row>
    <row r="13" spans="1:8">
      <c r="A13">
        <v>12</v>
      </c>
      <c r="B13" s="37">
        <v>551102</v>
      </c>
      <c r="C13" s="37" t="s">
        <v>1105</v>
      </c>
      <c r="D13" s="37">
        <v>1</v>
      </c>
      <c r="E13" s="41"/>
      <c r="F13" s="39">
        <f>Tabla14[[#This Row],[Precio de Lista en EURO]]*Valores!$C$3*Valores!$D$9</f>
        <v>0</v>
      </c>
      <c r="G13" s="39">
        <f>(F13*(Valores!E$9+Valores!F$9+Valores!G$9))+F13</f>
        <v>0</v>
      </c>
      <c r="H13" s="34" t="s">
        <v>1234</v>
      </c>
    </row>
    <row r="14" spans="1:8">
      <c r="A14">
        <v>11</v>
      </c>
      <c r="B14">
        <v>551112</v>
      </c>
      <c r="C14" t="s">
        <v>1106</v>
      </c>
      <c r="D14">
        <v>1</v>
      </c>
      <c r="E14" s="36">
        <v>16.54</v>
      </c>
      <c r="F14" s="18">
        <f>Tabla14[[#This Row],[Precio de Lista en EURO]]*Valores!$C$3*Valores!$D$9</f>
        <v>10709.65</v>
      </c>
      <c r="G14" s="18">
        <f>(F14*(Valores!E$9+Valores!F$9+Valores!G$9))+F14</f>
        <v>23561.230000000003</v>
      </c>
    </row>
    <row r="15" spans="1:8">
      <c r="A15">
        <v>10</v>
      </c>
      <c r="B15">
        <v>550574</v>
      </c>
      <c r="C15" t="s">
        <v>1107</v>
      </c>
      <c r="D15">
        <v>1</v>
      </c>
      <c r="E15" s="36">
        <v>82.52</v>
      </c>
      <c r="F15" s="18">
        <f>Tabla14[[#This Row],[Precio de Lista en EURO]]*Valores!$C$3*Valores!$D$9</f>
        <v>53431.7</v>
      </c>
      <c r="G15" s="18">
        <f>(F15*(Valores!E$9+Valores!F$9+Valores!G$9))+F15</f>
        <v>117549.74</v>
      </c>
    </row>
    <row r="16" spans="1:8">
      <c r="A16">
        <v>9</v>
      </c>
      <c r="B16">
        <v>550547</v>
      </c>
      <c r="C16" t="s">
        <v>1108</v>
      </c>
      <c r="D16">
        <v>1</v>
      </c>
      <c r="E16" s="36">
        <v>51.12</v>
      </c>
      <c r="F16" s="18">
        <f>Tabla14[[#This Row],[Precio de Lista en EURO]]*Valores!$C$3*Valores!$D$9</f>
        <v>33100.199999999997</v>
      </c>
      <c r="G16" s="18">
        <f>(F16*(Valores!E$9+Valores!F$9+Valores!G$9))+F16</f>
        <v>72820.44</v>
      </c>
    </row>
    <row r="17" spans="1:8">
      <c r="A17">
        <v>8</v>
      </c>
      <c r="B17">
        <v>551104</v>
      </c>
      <c r="C17" t="s">
        <v>1109</v>
      </c>
      <c r="D17">
        <v>1</v>
      </c>
      <c r="E17" s="36">
        <v>121.5</v>
      </c>
      <c r="F17" s="18">
        <f>Tabla14[[#This Row],[Precio de Lista en EURO]]*Valores!$C$3*Valores!$D$9</f>
        <v>78671.25</v>
      </c>
      <c r="G17" s="18">
        <f>(F17*(Valores!E$9+Valores!F$9+Valores!G$9))+F17</f>
        <v>173076.75</v>
      </c>
    </row>
    <row r="18" spans="1:8">
      <c r="A18">
        <v>7</v>
      </c>
      <c r="B18">
        <v>550564</v>
      </c>
      <c r="C18" t="s">
        <v>1110</v>
      </c>
      <c r="D18">
        <v>1</v>
      </c>
      <c r="E18" s="36">
        <v>140.33000000000001</v>
      </c>
      <c r="F18" s="18">
        <f>Tabla14[[#This Row],[Precio de Lista en EURO]]*Valores!$C$3*Valores!$D$9</f>
        <v>90863.675000000003</v>
      </c>
      <c r="G18" s="18">
        <f>(F18*(Valores!E$9+Valores!F$9+Valores!G$9))+F18</f>
        <v>199900.08500000002</v>
      </c>
    </row>
    <row r="19" spans="1:8">
      <c r="A19">
        <v>6</v>
      </c>
      <c r="B19">
        <v>550580</v>
      </c>
      <c r="C19" t="s">
        <v>1111</v>
      </c>
      <c r="D19">
        <v>1</v>
      </c>
      <c r="E19" s="36">
        <v>19.16</v>
      </c>
      <c r="F19" s="18">
        <f>Tabla14[[#This Row],[Precio de Lista en EURO]]*Valores!$C$3*Valores!$D$9</f>
        <v>12406.099999999999</v>
      </c>
      <c r="G19" s="18">
        <f>(F19*(Valores!E$9+Valores!F$9+Valores!G$9))+F19</f>
        <v>27293.42</v>
      </c>
    </row>
    <row r="20" spans="1:8">
      <c r="A20">
        <v>5</v>
      </c>
      <c r="B20">
        <v>551105</v>
      </c>
      <c r="C20" t="s">
        <v>1112</v>
      </c>
      <c r="D20">
        <v>1</v>
      </c>
      <c r="E20" s="36">
        <v>319.41000000000003</v>
      </c>
      <c r="F20" s="18">
        <f>Tabla14[[#This Row],[Precio de Lista en EURO]]*Valores!$C$3*Valores!$D$9</f>
        <v>206817.97499999998</v>
      </c>
      <c r="G20" s="18">
        <f>(F20*(Valores!E$9+Valores!F$9+Valores!G$9))+F20</f>
        <v>454999.54499999998</v>
      </c>
    </row>
    <row r="21" spans="1:8">
      <c r="A21">
        <v>4</v>
      </c>
      <c r="B21">
        <v>552884</v>
      </c>
      <c r="C21" t="s">
        <v>1113</v>
      </c>
      <c r="D21">
        <v>2</v>
      </c>
      <c r="E21" s="36">
        <v>23.81</v>
      </c>
      <c r="F21" s="18">
        <f>Tabla14[[#This Row],[Precio de Lista en EURO]]*Valores!$C$3*Valores!$D$9</f>
        <v>15416.974999999999</v>
      </c>
      <c r="G21" s="18">
        <f>(F21*(Valores!E$9+Valores!F$9+Valores!G$9))+F21</f>
        <v>33917.345000000001</v>
      </c>
    </row>
    <row r="22" spans="1:8">
      <c r="A22">
        <v>3</v>
      </c>
      <c r="B22">
        <v>551107</v>
      </c>
      <c r="C22" t="s">
        <v>1114</v>
      </c>
      <c r="D22">
        <v>1</v>
      </c>
      <c r="E22" s="36">
        <v>48.52</v>
      </c>
      <c r="F22" s="18">
        <f>Tabla14[[#This Row],[Precio de Lista en EURO]]*Valores!$C$3*Valores!$D$9</f>
        <v>31416.699999999997</v>
      </c>
      <c r="G22" s="18">
        <f>(F22*(Valores!E$9+Valores!F$9+Valores!G$9))+F22</f>
        <v>69116.739999999991</v>
      </c>
    </row>
    <row r="23" spans="1:8">
      <c r="A23">
        <v>2</v>
      </c>
      <c r="B23">
        <v>551099</v>
      </c>
      <c r="C23" t="s">
        <v>1115</v>
      </c>
      <c r="D23">
        <v>2</v>
      </c>
      <c r="E23" s="36">
        <v>76.510000000000005</v>
      </c>
      <c r="F23" s="18">
        <f>Tabla14[[#This Row],[Precio de Lista en EURO]]*Valores!$C$3*Valores!$D$9</f>
        <v>49540.224999999999</v>
      </c>
      <c r="G23" s="18">
        <f>(F23*(Valores!E$9+Valores!F$9+Valores!G$9))+F23</f>
        <v>108988.495</v>
      </c>
    </row>
    <row r="24" spans="1:8">
      <c r="A24">
        <v>1</v>
      </c>
      <c r="B24" s="37">
        <v>551108</v>
      </c>
      <c r="C24" s="37" t="s">
        <v>1116</v>
      </c>
      <c r="D24" s="37">
        <v>1</v>
      </c>
      <c r="E24" s="41"/>
      <c r="F24" s="39">
        <f>Tabla14[[#This Row],[Precio de Lista en EURO]]*Valores!$C$3*Valores!$D$9</f>
        <v>0</v>
      </c>
      <c r="G24" s="39">
        <f>(F24*(Valores!E$9+Valores!F$9+Valores!G$9))+F24</f>
        <v>0</v>
      </c>
      <c r="H24" s="34" t="s">
        <v>1234</v>
      </c>
    </row>
    <row r="36" spans="1:8" ht="23.25">
      <c r="A36" s="57" t="s">
        <v>1117</v>
      </c>
      <c r="B36" s="57"/>
      <c r="C36" s="57"/>
      <c r="D36" s="57"/>
      <c r="E36" s="57"/>
      <c r="F36" s="57"/>
      <c r="G36" s="57"/>
    </row>
    <row r="37" spans="1:8">
      <c r="A37" t="s">
        <v>1092</v>
      </c>
      <c r="B37" t="s">
        <v>423</v>
      </c>
      <c r="C37" t="s">
        <v>413</v>
      </c>
      <c r="D37" t="s">
        <v>984</v>
      </c>
      <c r="E37" t="s">
        <v>1232</v>
      </c>
      <c r="F37" t="s">
        <v>409</v>
      </c>
      <c r="G37" t="s">
        <v>410</v>
      </c>
      <c r="H37" t="s">
        <v>1235</v>
      </c>
    </row>
    <row r="38" spans="1:8">
      <c r="A38">
        <v>14</v>
      </c>
      <c r="B38">
        <v>551247</v>
      </c>
      <c r="C38" t="s">
        <v>1118</v>
      </c>
      <c r="D38">
        <v>1</v>
      </c>
      <c r="E38" s="36">
        <v>42.5</v>
      </c>
      <c r="F38" s="4">
        <f>Tabla15[[#This Row],[Precio de Lista en EURO]]*Valores!$C$3*Valores!$D$9</f>
        <v>27518.75</v>
      </c>
      <c r="G38" s="4">
        <f>(F38*(Valores!E$9+Valores!F$9+Valores!G$9))+F38</f>
        <v>60541.250000000007</v>
      </c>
    </row>
    <row r="39" spans="1:8">
      <c r="A39">
        <v>13</v>
      </c>
      <c r="B39">
        <v>551246</v>
      </c>
      <c r="C39" t="s">
        <v>1119</v>
      </c>
      <c r="D39">
        <v>1</v>
      </c>
      <c r="E39" s="36">
        <v>265.35000000000002</v>
      </c>
      <c r="F39" s="18">
        <f>Tabla15[[#This Row],[Precio de Lista en EURO]]*Valores!$C$3*Valores!$D$9</f>
        <v>171814.125</v>
      </c>
      <c r="G39" s="18">
        <f>(F39*(Valores!E$9+Valores!F$9+Valores!G$9))+F39</f>
        <v>377991.07500000007</v>
      </c>
    </row>
    <row r="40" spans="1:8">
      <c r="A40">
        <v>12</v>
      </c>
      <c r="B40">
        <v>551245</v>
      </c>
      <c r="C40" t="s">
        <v>1120</v>
      </c>
      <c r="D40">
        <v>1</v>
      </c>
      <c r="E40" s="36">
        <v>212.64</v>
      </c>
      <c r="F40" s="18">
        <f>Tabla15[[#This Row],[Precio de Lista en EURO]]*Valores!$C$3*Valores!$D$9</f>
        <v>137684.4</v>
      </c>
      <c r="G40" s="18">
        <f>(F40*(Valores!E$9+Valores!F$9+Valores!G$9))+F40</f>
        <v>302905.68000000005</v>
      </c>
    </row>
    <row r="41" spans="1:8">
      <c r="A41">
        <v>11</v>
      </c>
      <c r="B41">
        <v>551244</v>
      </c>
      <c r="C41" t="s">
        <v>1100</v>
      </c>
      <c r="D41">
        <v>1</v>
      </c>
      <c r="E41" s="36">
        <v>91.13</v>
      </c>
      <c r="F41" s="18">
        <f>Tabla15[[#This Row],[Precio de Lista en EURO]]*Valores!$C$3*Valores!$D$9</f>
        <v>59006.674999999996</v>
      </c>
      <c r="G41" s="18">
        <f>(F41*(Valores!E$9+Valores!F$9+Valores!G$9))+F41</f>
        <v>129814.685</v>
      </c>
    </row>
    <row r="42" spans="1:8">
      <c r="A42">
        <v>10</v>
      </c>
      <c r="B42" s="37">
        <v>551243</v>
      </c>
      <c r="C42" s="37" t="s">
        <v>1121</v>
      </c>
      <c r="D42" s="37">
        <v>1</v>
      </c>
      <c r="E42" s="41">
        <v>0</v>
      </c>
      <c r="F42" s="39">
        <f>Tabla15[[#This Row],[Precio de Lista en EURO]]*Valores!$C$3*Valores!$D$9</f>
        <v>0</v>
      </c>
      <c r="G42" s="39">
        <f>(F42*(Valores!E$9+Valores!F$9+Valores!G$9))+F42</f>
        <v>0</v>
      </c>
      <c r="H42" s="34" t="s">
        <v>1234</v>
      </c>
    </row>
    <row r="43" spans="1:8">
      <c r="A43">
        <v>9</v>
      </c>
      <c r="B43">
        <v>551242</v>
      </c>
      <c r="C43" t="s">
        <v>1122</v>
      </c>
      <c r="D43">
        <v>1</v>
      </c>
      <c r="E43" s="36">
        <v>44.99</v>
      </c>
      <c r="F43" s="18">
        <f>Tabla15[[#This Row],[Precio de Lista en EURO]]*Valores!$C$3*Valores!$D$9</f>
        <v>29131.024999999998</v>
      </c>
      <c r="G43" s="18">
        <f>(F43*(Valores!E$9+Valores!F$9+Valores!G$9))+F43</f>
        <v>64088.255000000005</v>
      </c>
    </row>
    <row r="44" spans="1:8">
      <c r="A44">
        <v>8</v>
      </c>
      <c r="B44">
        <v>551241</v>
      </c>
      <c r="C44" t="s">
        <v>1123</v>
      </c>
      <c r="D44">
        <v>1</v>
      </c>
      <c r="E44" s="36">
        <v>32.869999999999997</v>
      </c>
      <c r="F44" s="18">
        <f>Tabla15[[#This Row],[Precio de Lista en EURO]]*Valores!$C$3*Valores!$D$9</f>
        <v>21283.324999999997</v>
      </c>
      <c r="G44" s="18">
        <f>(F44*(Valores!E$9+Valores!F$9+Valores!G$9))+F44</f>
        <v>46823.315000000002</v>
      </c>
    </row>
    <row r="45" spans="1:8">
      <c r="A45">
        <v>7</v>
      </c>
      <c r="B45">
        <v>551240</v>
      </c>
      <c r="C45" t="s">
        <v>1124</v>
      </c>
      <c r="D45">
        <v>1</v>
      </c>
      <c r="E45" s="36">
        <v>42.5</v>
      </c>
      <c r="F45" s="18">
        <f>Tabla15[[#This Row],[Precio de Lista en EURO]]*Valores!$C$3*Valores!$D$9</f>
        <v>27518.75</v>
      </c>
      <c r="G45" s="18">
        <f>(F45*(Valores!E$9+Valores!F$9+Valores!G$9))+F45</f>
        <v>60541.250000000007</v>
      </c>
    </row>
    <row r="46" spans="1:8">
      <c r="A46">
        <v>6</v>
      </c>
      <c r="B46">
        <v>551239</v>
      </c>
      <c r="C46" t="s">
        <v>1125</v>
      </c>
      <c r="D46">
        <v>1</v>
      </c>
      <c r="E46" s="36">
        <v>103.38</v>
      </c>
      <c r="F46" s="18">
        <f>Tabla15[[#This Row],[Precio de Lista en EURO]]*Valores!$C$3*Valores!$D$9</f>
        <v>66938.55</v>
      </c>
      <c r="G46" s="18">
        <f>(F46*(Valores!E$9+Valores!F$9+Valores!G$9))+F46</f>
        <v>147264.81</v>
      </c>
    </row>
    <row r="47" spans="1:8">
      <c r="A47">
        <v>5</v>
      </c>
      <c r="B47">
        <v>551238</v>
      </c>
      <c r="C47" t="s">
        <v>1126</v>
      </c>
      <c r="D47">
        <v>1</v>
      </c>
      <c r="E47" s="36">
        <v>42.5</v>
      </c>
      <c r="F47" s="18">
        <f>Tabla15[[#This Row],[Precio de Lista en EURO]]*Valores!$C$3*Valores!$D$9</f>
        <v>27518.75</v>
      </c>
      <c r="G47" s="18">
        <f>(F47*(Valores!E$9+Valores!F$9+Valores!G$9))+F47</f>
        <v>60541.250000000007</v>
      </c>
    </row>
    <row r="48" spans="1:8">
      <c r="A48">
        <v>4</v>
      </c>
      <c r="B48">
        <v>551237</v>
      </c>
      <c r="C48" t="s">
        <v>1127</v>
      </c>
      <c r="D48">
        <v>1</v>
      </c>
      <c r="E48" s="36">
        <v>36.380000000000003</v>
      </c>
      <c r="F48" s="18">
        <f>Tabla15[[#This Row],[Precio de Lista en EURO]]*Valores!$C$3*Valores!$D$9</f>
        <v>23556.05</v>
      </c>
      <c r="G48" s="18">
        <f>(F48*(Valores!E$9+Valores!F$9+Valores!G$9))+F48</f>
        <v>51823.31</v>
      </c>
    </row>
    <row r="49" spans="1:7">
      <c r="A49">
        <v>3</v>
      </c>
      <c r="B49">
        <v>551236</v>
      </c>
      <c r="C49" t="s">
        <v>1128</v>
      </c>
      <c r="D49">
        <v>1</v>
      </c>
      <c r="E49" s="36">
        <v>164.02</v>
      </c>
      <c r="F49" s="18">
        <f>Tabla15[[#This Row],[Precio de Lista en EURO]]*Valores!$C$3*Valores!$D$9</f>
        <v>106202.95</v>
      </c>
      <c r="G49" s="18">
        <f>(F49*(Valores!E$9+Valores!F$9+Valores!G$9))+F49</f>
        <v>233646.49</v>
      </c>
    </row>
    <row r="50" spans="1:7">
      <c r="A50">
        <v>2</v>
      </c>
      <c r="B50">
        <v>551234</v>
      </c>
      <c r="C50" t="s">
        <v>1129</v>
      </c>
      <c r="D50">
        <v>1</v>
      </c>
      <c r="E50" s="36">
        <v>79.010000000000005</v>
      </c>
      <c r="F50" s="18">
        <f>Tabla15[[#This Row],[Precio de Lista en EURO]]*Valores!$C$3*Valores!$D$9</f>
        <v>51158.974999999999</v>
      </c>
      <c r="G50" s="18">
        <f>(F50*(Valores!E$9+Valores!F$9+Valores!G$9))+F50</f>
        <v>112549.745</v>
      </c>
    </row>
    <row r="51" spans="1:7">
      <c r="A51">
        <v>1</v>
      </c>
      <c r="B51">
        <v>551233</v>
      </c>
      <c r="C51" t="s">
        <v>1130</v>
      </c>
      <c r="D51">
        <v>1</v>
      </c>
      <c r="E51" s="36">
        <v>455.55</v>
      </c>
      <c r="F51" s="18">
        <f>Tabla15[[#This Row],[Precio de Lista en EURO]]*Valores!$C$3*Valores!$D$9</f>
        <v>294968.625</v>
      </c>
      <c r="G51" s="18">
        <f>(F51*(Valores!E$9+Valores!F$9+Valores!G$9))+F51</f>
        <v>648930.97500000009</v>
      </c>
    </row>
  </sheetData>
  <mergeCells count="2">
    <mergeCell ref="A1:G1"/>
    <mergeCell ref="A36:G36"/>
  </mergeCells>
  <pageMargins left="0.7" right="0.7" top="0.75" bottom="0.75" header="0.3" footer="0.3"/>
  <drawing r:id="rId1"/>
  <tableParts count="2">
    <tablePart r:id="rId2"/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topLeftCell="A67" zoomScale="70" zoomScaleNormal="70" workbookViewId="0">
      <selection activeCell="H70" sqref="H70"/>
    </sheetView>
  </sheetViews>
  <sheetFormatPr baseColWidth="10" defaultColWidth="11.42578125" defaultRowHeight="15"/>
  <cols>
    <col min="1" max="1" width="12.85546875" bestFit="1" customWidth="1"/>
    <col min="2" max="2" width="12" bestFit="1" customWidth="1"/>
    <col min="3" max="3" width="66.7109375" bestFit="1" customWidth="1"/>
    <col min="4" max="4" width="8.85546875" bestFit="1" customWidth="1"/>
    <col min="5" max="5" width="31.5703125" customWidth="1"/>
    <col min="6" max="6" width="14.85546875" bestFit="1" customWidth="1"/>
    <col min="7" max="7" width="19.7109375" bestFit="1" customWidth="1"/>
    <col min="8" max="8" width="29.85546875" customWidth="1"/>
  </cols>
  <sheetData>
    <row r="1" spans="1:8" ht="22.9" customHeight="1">
      <c r="A1" s="58" t="s">
        <v>1131</v>
      </c>
      <c r="B1" s="58"/>
      <c r="C1" s="58"/>
      <c r="D1" s="58"/>
      <c r="E1" s="58"/>
      <c r="F1" s="58"/>
      <c r="G1" s="58"/>
    </row>
    <row r="2" spans="1:8">
      <c r="A2" t="s">
        <v>1092</v>
      </c>
      <c r="B2" t="s">
        <v>423</v>
      </c>
      <c r="C2" t="s">
        <v>413</v>
      </c>
      <c r="D2" t="s">
        <v>984</v>
      </c>
      <c r="E2" t="s">
        <v>1232</v>
      </c>
      <c r="F2" t="s">
        <v>409</v>
      </c>
      <c r="G2" t="s">
        <v>410</v>
      </c>
      <c r="H2" t="s">
        <v>1235</v>
      </c>
    </row>
    <row r="3" spans="1:8">
      <c r="A3" s="11" t="s">
        <v>1132</v>
      </c>
      <c r="B3">
        <v>550123</v>
      </c>
      <c r="C3" t="s">
        <v>1133</v>
      </c>
      <c r="D3">
        <v>1</v>
      </c>
      <c r="E3" s="36">
        <v>7.6</v>
      </c>
      <c r="F3" s="4">
        <f>Tabla16[[#This Row],[Precio de Lista en EURO]]*Valores!$C$3*Valores!$D$9</f>
        <v>4921</v>
      </c>
      <c r="G3" s="4">
        <f>(F3*(Valores!E$9+Valores!F$9+Valores!G$9))+F3</f>
        <v>10826.2</v>
      </c>
    </row>
    <row r="4" spans="1:8">
      <c r="A4" s="11" t="s">
        <v>1134</v>
      </c>
      <c r="B4">
        <v>550545</v>
      </c>
      <c r="C4" t="s">
        <v>1135</v>
      </c>
      <c r="D4">
        <v>1</v>
      </c>
      <c r="E4" s="36">
        <v>26.98</v>
      </c>
      <c r="F4" s="18">
        <f>Tabla16[[#This Row],[Precio de Lista en EURO]]*Valores!$C$3*Valores!$D$9</f>
        <v>17469.55</v>
      </c>
      <c r="G4" s="18">
        <f>(F4*(Valores!E$9+Valores!F$9+Valores!G$9))+F4</f>
        <v>38433.01</v>
      </c>
    </row>
    <row r="5" spans="1:8">
      <c r="A5" s="11" t="s">
        <v>1136</v>
      </c>
      <c r="B5">
        <v>550546</v>
      </c>
      <c r="C5" t="s">
        <v>1137</v>
      </c>
      <c r="D5">
        <v>1</v>
      </c>
      <c r="E5" s="36">
        <v>319.41000000000003</v>
      </c>
      <c r="F5" s="18">
        <f>Tabla16[[#This Row],[Precio de Lista en EURO]]*Valores!$C$3*Valores!$D$9</f>
        <v>206817.97499999998</v>
      </c>
      <c r="G5" s="18">
        <f>(F5*(Valores!E$9+Valores!F$9+Valores!G$9))+F5</f>
        <v>454999.54499999998</v>
      </c>
    </row>
    <row r="6" spans="1:8">
      <c r="A6" s="11" t="s">
        <v>1138</v>
      </c>
      <c r="B6">
        <v>550547</v>
      </c>
      <c r="C6" t="s">
        <v>1139</v>
      </c>
      <c r="D6">
        <v>1</v>
      </c>
      <c r="E6" s="36">
        <v>51.12</v>
      </c>
      <c r="F6" s="18">
        <f>Tabla16[[#This Row],[Precio de Lista en EURO]]*Valores!$C$3*Valores!$D$9</f>
        <v>33100.199999999997</v>
      </c>
      <c r="G6" s="18">
        <f>(F6*(Valores!E$9+Valores!F$9+Valores!G$9))+F6</f>
        <v>72820.44</v>
      </c>
    </row>
    <row r="7" spans="1:8">
      <c r="A7" s="11" t="s">
        <v>1140</v>
      </c>
      <c r="B7">
        <v>550548</v>
      </c>
      <c r="C7" t="s">
        <v>1141</v>
      </c>
      <c r="D7">
        <v>1</v>
      </c>
      <c r="E7" s="36">
        <v>319.41000000000003</v>
      </c>
      <c r="F7" s="18">
        <f>Tabla16[[#This Row],[Precio de Lista en EURO]]*Valores!$C$3*Valores!$D$9</f>
        <v>206817.97499999998</v>
      </c>
      <c r="G7" s="18">
        <f>(F7*(Valores!E$9+Valores!F$9+Valores!G$9))+F7</f>
        <v>454999.54499999998</v>
      </c>
    </row>
    <row r="8" spans="1:8">
      <c r="A8" s="11" t="s">
        <v>1142</v>
      </c>
      <c r="B8">
        <v>550551</v>
      </c>
      <c r="C8" t="s">
        <v>1143</v>
      </c>
      <c r="D8">
        <v>1</v>
      </c>
      <c r="E8" s="36">
        <v>181.02</v>
      </c>
      <c r="F8" s="18">
        <f>Tabla16[[#This Row],[Precio de Lista en EURO]]*Valores!$C$3*Valores!$D$9</f>
        <v>117210.45</v>
      </c>
      <c r="G8" s="18">
        <f>(F8*(Valores!E$9+Valores!F$9+Valores!G$9))+F8</f>
        <v>257862.99</v>
      </c>
    </row>
    <row r="9" spans="1:8">
      <c r="A9" s="11" t="s">
        <v>1019</v>
      </c>
      <c r="B9" s="37">
        <v>550552</v>
      </c>
      <c r="C9" s="37" t="s">
        <v>1144</v>
      </c>
      <c r="D9" s="37">
        <v>1</v>
      </c>
      <c r="E9" s="41">
        <v>0</v>
      </c>
      <c r="F9" s="39">
        <f>Tabla16[[#This Row],[Precio de Lista en EURO]]*Valores!$C$3*Valores!$D$9</f>
        <v>0</v>
      </c>
      <c r="G9" s="39">
        <f>(F9*(Valores!E$9+Valores!F$9+Valores!G$9))+F9</f>
        <v>0</v>
      </c>
      <c r="H9" s="34" t="s">
        <v>1234</v>
      </c>
    </row>
    <row r="10" spans="1:8">
      <c r="A10" s="11" t="s">
        <v>1018</v>
      </c>
      <c r="B10">
        <v>550769</v>
      </c>
      <c r="C10" t="s">
        <v>1145</v>
      </c>
      <c r="D10">
        <v>1</v>
      </c>
      <c r="E10" s="36">
        <v>55.43</v>
      </c>
      <c r="F10" s="18">
        <f>Tabla16[[#This Row],[Precio de Lista en EURO]]*Valores!$C$3*Valores!$D$9</f>
        <v>35890.924999999996</v>
      </c>
      <c r="G10" s="18">
        <f>(F10*(Valores!E$9+Valores!F$9+Valores!G$9))+F10</f>
        <v>78960.035000000003</v>
      </c>
    </row>
    <row r="11" spans="1:8">
      <c r="A11" s="11" t="s">
        <v>1146</v>
      </c>
      <c r="B11">
        <v>550553</v>
      </c>
      <c r="C11" t="s">
        <v>1147</v>
      </c>
      <c r="D11">
        <v>1</v>
      </c>
      <c r="E11" s="36">
        <v>63.81</v>
      </c>
      <c r="F11" s="18">
        <f>Tabla16[[#This Row],[Precio de Lista en EURO]]*Valores!$C$3*Valores!$D$9</f>
        <v>41316.974999999999</v>
      </c>
      <c r="G11" s="18">
        <f>(F11*(Valores!E$9+Valores!F$9+Valores!G$9))+F11</f>
        <v>90897.345000000001</v>
      </c>
    </row>
    <row r="12" spans="1:8">
      <c r="A12" s="11" t="s">
        <v>1148</v>
      </c>
      <c r="B12">
        <v>550560</v>
      </c>
      <c r="C12" t="s">
        <v>1149</v>
      </c>
      <c r="D12">
        <v>1</v>
      </c>
      <c r="E12" s="36">
        <v>76.510000000000005</v>
      </c>
      <c r="F12" s="18">
        <f>Tabla16[[#This Row],[Precio de Lista en EURO]]*Valores!$C$3*Valores!$D$9</f>
        <v>49540.224999999999</v>
      </c>
      <c r="G12" s="18">
        <f>(F12*(Valores!E$9+Valores!F$9+Valores!G$9))+F12</f>
        <v>108988.495</v>
      </c>
    </row>
    <row r="13" spans="1:8">
      <c r="A13" s="11" t="s">
        <v>1150</v>
      </c>
      <c r="B13">
        <v>551456</v>
      </c>
      <c r="C13" t="s">
        <v>1151</v>
      </c>
      <c r="D13">
        <v>1</v>
      </c>
      <c r="E13" s="36">
        <v>76.510000000000005</v>
      </c>
      <c r="F13" s="18">
        <f>Tabla16[[#This Row],[Precio de Lista en EURO]]*Valores!$C$3*Valores!$D$9</f>
        <v>49540.224999999999</v>
      </c>
      <c r="G13" s="18">
        <f>(F13*(Valores!E$9+Valores!F$9+Valores!G$9))+F13</f>
        <v>108988.495</v>
      </c>
    </row>
    <row r="14" spans="1:8">
      <c r="A14" s="11" t="s">
        <v>1152</v>
      </c>
      <c r="B14">
        <v>552534</v>
      </c>
      <c r="C14" t="s">
        <v>1153</v>
      </c>
      <c r="D14">
        <v>1</v>
      </c>
      <c r="E14" s="36">
        <v>28.68</v>
      </c>
      <c r="F14" s="18">
        <f>Tabla16[[#This Row],[Precio de Lista en EURO]]*Valores!$C$3*Valores!$D$9</f>
        <v>18570.3</v>
      </c>
      <c r="G14" s="18">
        <f>(F14*(Valores!E$9+Valores!F$9+Valores!G$9))+F14</f>
        <v>40854.660000000003</v>
      </c>
    </row>
    <row r="15" spans="1:8">
      <c r="A15" s="11" t="s">
        <v>1154</v>
      </c>
      <c r="B15">
        <v>554029</v>
      </c>
      <c r="C15" t="s">
        <v>1155</v>
      </c>
      <c r="D15">
        <v>1</v>
      </c>
      <c r="E15" s="36">
        <v>30.38</v>
      </c>
      <c r="F15" s="18">
        <f>Tabla16[[#This Row],[Precio de Lista en EURO]]*Valores!$C$3*Valores!$D$9</f>
        <v>19671.05</v>
      </c>
      <c r="G15" s="18">
        <f>(F15*(Valores!E$9+Valores!F$9+Valores!G$9))+F15</f>
        <v>43276.31</v>
      </c>
    </row>
    <row r="16" spans="1:8">
      <c r="A16" s="11" t="s">
        <v>1156</v>
      </c>
      <c r="B16">
        <v>554197</v>
      </c>
      <c r="C16" t="s">
        <v>1157</v>
      </c>
      <c r="D16">
        <v>1</v>
      </c>
      <c r="E16" s="36">
        <v>383.82</v>
      </c>
      <c r="F16" s="18">
        <f>Tabla16[[#This Row],[Precio de Lista en EURO]]*Valores!$C$3*Valores!$D$9</f>
        <v>248523.44999999998</v>
      </c>
      <c r="G16" s="18">
        <f>(F16*(Valores!E$9+Valores!F$9+Valores!G$9))+F16</f>
        <v>546751.59</v>
      </c>
    </row>
    <row r="17" spans="1:7">
      <c r="A17" s="11" t="s">
        <v>1158</v>
      </c>
      <c r="B17">
        <v>551504</v>
      </c>
      <c r="C17" t="s">
        <v>1159</v>
      </c>
      <c r="D17">
        <v>1</v>
      </c>
      <c r="E17" s="36">
        <v>40.130000000000003</v>
      </c>
      <c r="F17" s="18">
        <f>Tabla16[[#This Row],[Precio de Lista en EURO]]*Valores!$C$3*Valores!$D$9</f>
        <v>25984.174999999999</v>
      </c>
      <c r="G17" s="18">
        <f>(F17*(Valores!E$9+Valores!F$9+Valores!G$9))+F17</f>
        <v>57165.184999999998</v>
      </c>
    </row>
    <row r="18" spans="1:7">
      <c r="A18" s="11" t="s">
        <v>1160</v>
      </c>
      <c r="B18">
        <v>550561</v>
      </c>
      <c r="C18" t="s">
        <v>1161</v>
      </c>
      <c r="D18">
        <v>1</v>
      </c>
      <c r="E18" s="36">
        <v>63.81</v>
      </c>
      <c r="F18" s="18">
        <f>Tabla16[[#This Row],[Precio de Lista en EURO]]*Valores!$C$3*Valores!$D$9</f>
        <v>41316.974999999999</v>
      </c>
      <c r="G18" s="18">
        <f>(F18*(Valores!E$9+Valores!F$9+Valores!G$9))+F18</f>
        <v>90897.345000000001</v>
      </c>
    </row>
    <row r="19" spans="1:7">
      <c r="A19" s="11" t="s">
        <v>1162</v>
      </c>
      <c r="B19">
        <v>552627</v>
      </c>
      <c r="C19" t="s">
        <v>1163</v>
      </c>
      <c r="D19">
        <v>1</v>
      </c>
      <c r="E19" s="36">
        <v>328.03</v>
      </c>
      <c r="F19" s="18">
        <f>Tabla16[[#This Row],[Precio de Lista en EURO]]*Valores!$C$3*Valores!$D$9</f>
        <v>212399.42499999999</v>
      </c>
      <c r="G19" s="18">
        <f>(F19*(Valores!E$9+Valores!F$9+Valores!G$9))+F19</f>
        <v>467278.73499999999</v>
      </c>
    </row>
    <row r="20" spans="1:7">
      <c r="A20" s="11" t="s">
        <v>1182</v>
      </c>
      <c r="B20">
        <v>550562</v>
      </c>
      <c r="C20" t="s">
        <v>1164</v>
      </c>
      <c r="D20">
        <v>1</v>
      </c>
      <c r="E20" s="36">
        <v>25.4</v>
      </c>
      <c r="F20" s="18">
        <f>Tabla16[[#This Row],[Precio de Lista en EURO]]*Valores!$C$3*Valores!$D$9</f>
        <v>16446.5</v>
      </c>
      <c r="G20" s="18">
        <f>(F20*(Valores!E$9+Valores!F$9+Valores!G$9))+F20</f>
        <v>36182.300000000003</v>
      </c>
    </row>
    <row r="21" spans="1:7">
      <c r="A21" s="11" t="s">
        <v>1183</v>
      </c>
      <c r="B21">
        <v>550563</v>
      </c>
      <c r="C21" t="s">
        <v>1165</v>
      </c>
      <c r="D21">
        <v>1</v>
      </c>
      <c r="E21" s="36">
        <v>25.4</v>
      </c>
      <c r="F21" s="18">
        <f>Tabla16[[#This Row],[Precio de Lista en EURO]]*Valores!$C$3*Valores!$D$9</f>
        <v>16446.5</v>
      </c>
      <c r="G21" s="18">
        <f>(F21*(Valores!E$9+Valores!F$9+Valores!G$9))+F21</f>
        <v>36182.300000000003</v>
      </c>
    </row>
    <row r="22" spans="1:7">
      <c r="A22" s="11" t="s">
        <v>1166</v>
      </c>
      <c r="B22">
        <v>550564</v>
      </c>
      <c r="C22" t="s">
        <v>1167</v>
      </c>
      <c r="D22">
        <v>1</v>
      </c>
      <c r="E22" s="36">
        <v>140.33000000000001</v>
      </c>
      <c r="F22" s="18">
        <f>Tabla16[[#This Row],[Precio de Lista en EURO]]*Valores!$C$3*Valores!$D$9</f>
        <v>90863.675000000003</v>
      </c>
      <c r="G22" s="18">
        <f>(F22*(Valores!E$9+Valores!F$9+Valores!G$9))+F22</f>
        <v>199900.08500000002</v>
      </c>
    </row>
    <row r="23" spans="1:7">
      <c r="A23" s="11" t="s">
        <v>1184</v>
      </c>
      <c r="B23">
        <v>550571</v>
      </c>
      <c r="C23" t="s">
        <v>1168</v>
      </c>
      <c r="D23">
        <v>1</v>
      </c>
      <c r="E23" s="36">
        <v>191.9</v>
      </c>
      <c r="F23" s="18">
        <f>Tabla16[[#This Row],[Precio de Lista en EURO]]*Valores!$C$3*Valores!$D$9</f>
        <v>124255.24999999999</v>
      </c>
      <c r="G23" s="18">
        <f>(F23*(Valores!E$9+Valores!F$9+Valores!G$9))+F23</f>
        <v>273361.55</v>
      </c>
    </row>
    <row r="24" spans="1:7">
      <c r="A24" s="11" t="s">
        <v>1185</v>
      </c>
      <c r="B24">
        <v>550572</v>
      </c>
      <c r="C24" t="s">
        <v>1169</v>
      </c>
      <c r="D24">
        <v>1</v>
      </c>
      <c r="E24" s="36">
        <v>121.51</v>
      </c>
      <c r="F24" s="18">
        <f>Tabla16[[#This Row],[Precio de Lista en EURO]]*Valores!$C$3*Valores!$D$9</f>
        <v>78677.724999999991</v>
      </c>
      <c r="G24" s="18">
        <f>(F24*(Valores!E$9+Valores!F$9+Valores!G$9))+F24</f>
        <v>173090.995</v>
      </c>
    </row>
    <row r="25" spans="1:7">
      <c r="A25" s="11" t="s">
        <v>1170</v>
      </c>
      <c r="B25">
        <v>550573</v>
      </c>
      <c r="C25" t="s">
        <v>1095</v>
      </c>
      <c r="D25">
        <v>1</v>
      </c>
      <c r="E25" s="36">
        <v>82.86</v>
      </c>
      <c r="F25" s="18">
        <f>Tabla16[[#This Row],[Precio de Lista en EURO]]*Valores!$C$3*Valores!$D$9</f>
        <v>53651.85</v>
      </c>
      <c r="G25" s="18">
        <f>(F25*(Valores!E$9+Valores!F$9+Valores!G$9))+F25</f>
        <v>118034.07</v>
      </c>
    </row>
    <row r="26" spans="1:7">
      <c r="A26" s="11">
        <v>15</v>
      </c>
      <c r="B26">
        <v>550574</v>
      </c>
      <c r="C26" t="s">
        <v>1107</v>
      </c>
      <c r="D26">
        <v>1</v>
      </c>
      <c r="E26" s="36">
        <v>82.52</v>
      </c>
      <c r="F26" s="18">
        <f>Tabla16[[#This Row],[Precio de Lista en EURO]]*Valores!$C$3*Valores!$D$9</f>
        <v>53431.7</v>
      </c>
      <c r="G26" s="18">
        <f>(F26*(Valores!E$9+Valores!F$9+Valores!G$9))+F26</f>
        <v>117549.74</v>
      </c>
    </row>
    <row r="27" spans="1:7">
      <c r="A27" s="11" t="s">
        <v>1007</v>
      </c>
      <c r="B27">
        <v>550575</v>
      </c>
      <c r="C27" t="s">
        <v>1171</v>
      </c>
      <c r="D27">
        <v>1</v>
      </c>
      <c r="E27" s="36">
        <v>25.4</v>
      </c>
      <c r="F27" s="18">
        <f>Tabla16[[#This Row],[Precio de Lista en EURO]]*Valores!$C$3*Valores!$D$9</f>
        <v>16446.5</v>
      </c>
      <c r="G27" s="18">
        <f>(F27*(Valores!E$9+Valores!F$9+Valores!G$9))+F27</f>
        <v>36182.300000000003</v>
      </c>
    </row>
    <row r="28" spans="1:7">
      <c r="A28" s="11" t="s">
        <v>1008</v>
      </c>
      <c r="B28">
        <v>550576</v>
      </c>
      <c r="C28" t="s">
        <v>1172</v>
      </c>
      <c r="D28">
        <v>1</v>
      </c>
      <c r="E28" s="36">
        <v>25.4</v>
      </c>
      <c r="F28" s="18">
        <f>Tabla16[[#This Row],[Precio de Lista en EURO]]*Valores!$C$3*Valores!$D$9</f>
        <v>16446.5</v>
      </c>
      <c r="G28" s="18">
        <f>(F28*(Valores!E$9+Valores!F$9+Valores!G$9))+F28</f>
        <v>36182.300000000003</v>
      </c>
    </row>
    <row r="29" spans="1:7">
      <c r="A29" s="11" t="s">
        <v>1009</v>
      </c>
      <c r="B29">
        <v>551503</v>
      </c>
      <c r="C29" t="s">
        <v>1173</v>
      </c>
      <c r="D29">
        <v>1</v>
      </c>
      <c r="E29" s="36">
        <v>38.979999999999997</v>
      </c>
      <c r="F29" s="18">
        <f>Tabla16[[#This Row],[Precio de Lista en EURO]]*Valores!$C$3*Valores!$D$9</f>
        <v>25239.55</v>
      </c>
      <c r="G29" s="18">
        <f>(F29*(Valores!E$9+Valores!F$9+Valores!G$9))+F29</f>
        <v>55527.01</v>
      </c>
    </row>
    <row r="30" spans="1:7">
      <c r="A30" s="11" t="s">
        <v>1010</v>
      </c>
      <c r="B30">
        <v>550041</v>
      </c>
      <c r="C30" t="s">
        <v>1174</v>
      </c>
      <c r="D30">
        <v>1</v>
      </c>
      <c r="E30" s="36">
        <v>108.48</v>
      </c>
      <c r="F30" s="18">
        <f>Tabla16[[#This Row],[Precio de Lista en EURO]]*Valores!$C$3*Valores!$D$9</f>
        <v>70240.799999999988</v>
      </c>
      <c r="G30" s="18">
        <f>(F30*(Valores!E$9+Valores!F$9+Valores!G$9))+F30</f>
        <v>154529.75999999998</v>
      </c>
    </row>
    <row r="31" spans="1:7">
      <c r="A31" s="11" t="s">
        <v>1011</v>
      </c>
      <c r="B31">
        <v>550180</v>
      </c>
      <c r="C31" t="s">
        <v>1175</v>
      </c>
      <c r="D31">
        <v>1</v>
      </c>
      <c r="E31" s="36">
        <v>228.13</v>
      </c>
      <c r="F31" s="18">
        <f>Tabla16[[#This Row],[Precio de Lista en EURO]]*Valores!$C$3*Valores!$D$9</f>
        <v>147714.17499999999</v>
      </c>
      <c r="G31" s="18">
        <f>(F31*(Valores!E$9+Valores!F$9+Valores!G$9))+F31</f>
        <v>324971.185</v>
      </c>
    </row>
    <row r="32" spans="1:7">
      <c r="A32" s="11">
        <v>17</v>
      </c>
      <c r="B32">
        <v>550580</v>
      </c>
      <c r="C32" t="s">
        <v>1176</v>
      </c>
      <c r="D32">
        <v>1</v>
      </c>
      <c r="E32" s="36">
        <v>19.16</v>
      </c>
      <c r="F32" s="18">
        <f>Tabla16[[#This Row],[Precio de Lista en EURO]]*Valores!$C$3*Valores!$D$9</f>
        <v>12406.099999999999</v>
      </c>
      <c r="G32" s="18">
        <f>(F32*(Valores!E$9+Valores!F$9+Valores!G$9))+F32</f>
        <v>27293.42</v>
      </c>
    </row>
    <row r="33" spans="1:8">
      <c r="B33" t="s">
        <v>1178</v>
      </c>
      <c r="C33" t="s">
        <v>1177</v>
      </c>
      <c r="D33">
        <v>1</v>
      </c>
      <c r="E33" s="36">
        <v>64.38</v>
      </c>
      <c r="F33" s="18">
        <f>Tabla16[[#This Row],[Precio de Lista en EURO]]*Valores!$C$3*Valores!$D$9</f>
        <v>41686.049999999996</v>
      </c>
      <c r="G33" s="18">
        <f>(F33*(Valores!E$9+Valores!F$9+Valores!G$9))+F33</f>
        <v>91709.31</v>
      </c>
    </row>
    <row r="34" spans="1:8">
      <c r="B34" t="s">
        <v>1180</v>
      </c>
      <c r="C34" t="s">
        <v>1179</v>
      </c>
      <c r="D34">
        <v>1</v>
      </c>
      <c r="E34" s="36">
        <v>64.38</v>
      </c>
      <c r="F34" s="18">
        <f>Tabla16[[#This Row],[Precio de Lista en EURO]]*Valores!$C$3*Valores!$D$9</f>
        <v>41686.049999999996</v>
      </c>
      <c r="G34" s="18">
        <f>(F34*(Valores!E$9+Valores!F$9+Valores!G$9))+F34</f>
        <v>91709.31</v>
      </c>
    </row>
    <row r="35" spans="1:8">
      <c r="B35">
        <v>550549</v>
      </c>
      <c r="C35" t="s">
        <v>1181</v>
      </c>
      <c r="D35">
        <v>1</v>
      </c>
      <c r="E35" s="36">
        <v>212.64</v>
      </c>
      <c r="F35" s="18">
        <f>Tabla16[[#This Row],[Precio de Lista en EURO]]*Valores!$C$3*Valores!$D$9</f>
        <v>137684.4</v>
      </c>
      <c r="G35" s="18">
        <f>(F35*(Valores!E$9+Valores!F$9+Valores!G$9))+F35</f>
        <v>302905.68000000005</v>
      </c>
    </row>
    <row r="36" spans="1:8">
      <c r="E36" s="26"/>
      <c r="F36" s="18"/>
      <c r="G36" s="18"/>
    </row>
    <row r="37" spans="1:8">
      <c r="B37" s="35" t="s">
        <v>1233</v>
      </c>
      <c r="C37" s="35">
        <v>900</v>
      </c>
      <c r="E37" s="26"/>
      <c r="F37" s="18"/>
      <c r="G37" s="18"/>
    </row>
    <row r="38" spans="1:8">
      <c r="E38" s="26"/>
      <c r="F38" s="18"/>
      <c r="G38" s="18"/>
    </row>
    <row r="40" spans="1:8" ht="23.25">
      <c r="A40" s="58" t="s">
        <v>1186</v>
      </c>
      <c r="B40" s="58"/>
      <c r="C40" s="58"/>
      <c r="D40" s="58"/>
      <c r="E40" s="58"/>
      <c r="F40" s="58"/>
      <c r="G40" s="58"/>
    </row>
    <row r="41" spans="1:8">
      <c r="A41" t="s">
        <v>1092</v>
      </c>
      <c r="B41" t="s">
        <v>423</v>
      </c>
      <c r="C41" t="s">
        <v>413</v>
      </c>
      <c r="D41" t="s">
        <v>984</v>
      </c>
      <c r="E41" t="s">
        <v>1232</v>
      </c>
      <c r="F41" t="s">
        <v>409</v>
      </c>
      <c r="G41" t="s">
        <v>410</v>
      </c>
      <c r="H41" t="s">
        <v>1235</v>
      </c>
    </row>
    <row r="42" spans="1:8">
      <c r="B42" s="37">
        <v>550268</v>
      </c>
      <c r="C42" s="37" t="s">
        <v>1187</v>
      </c>
      <c r="D42" s="37">
        <v>1</v>
      </c>
      <c r="E42" s="41">
        <v>0</v>
      </c>
      <c r="F42" s="39">
        <f>Tabla17[[#This Row],[Precio de Lista en EURO]]*Valores!$C$3*Valores!$D$9</f>
        <v>0</v>
      </c>
      <c r="G42" s="39">
        <f>(F42*(Valores!E$9+Valores!F$9+Valores!G$9))+F42</f>
        <v>0</v>
      </c>
      <c r="H42" s="34" t="s">
        <v>1234</v>
      </c>
    </row>
    <row r="43" spans="1:8">
      <c r="B43" s="37">
        <v>552480</v>
      </c>
      <c r="C43" s="37" t="s">
        <v>1188</v>
      </c>
      <c r="D43" s="37">
        <v>1</v>
      </c>
      <c r="E43" s="41">
        <v>0</v>
      </c>
      <c r="F43" s="39">
        <f>Tabla17[[#This Row],[Precio de Lista en EURO]]*Valores!$C$3*Valores!$D$9</f>
        <v>0</v>
      </c>
      <c r="G43" s="39">
        <f>(F43*(Valores!E$9+Valores!F$9+Valores!G$9))+F43</f>
        <v>0</v>
      </c>
      <c r="H43" s="34" t="s">
        <v>1234</v>
      </c>
    </row>
    <row r="44" spans="1:8">
      <c r="B44" s="37">
        <v>550713</v>
      </c>
      <c r="C44" s="37" t="s">
        <v>1189</v>
      </c>
      <c r="D44" s="37">
        <v>5</v>
      </c>
      <c r="E44" s="41">
        <v>0</v>
      </c>
      <c r="F44" s="39">
        <f>Tabla17[[#This Row],[Precio de Lista en EURO]]*Valores!$C$3*Valores!$D$9</f>
        <v>0</v>
      </c>
      <c r="G44" s="39">
        <f>(F44*(Valores!E$9+Valores!F$9+Valores!G$9))+F44</f>
        <v>0</v>
      </c>
      <c r="H44" s="34" t="s">
        <v>1234</v>
      </c>
    </row>
    <row r="45" spans="1:8">
      <c r="B45">
        <v>550714</v>
      </c>
      <c r="C45" t="s">
        <v>1190</v>
      </c>
      <c r="D45">
        <v>5</v>
      </c>
      <c r="E45" s="36">
        <v>2.39</v>
      </c>
      <c r="F45" s="18">
        <f>Tabla17[[#This Row],[Precio de Lista en EURO]]*Valores!$C$3*Valores!$D$9</f>
        <v>1547.5249999999999</v>
      </c>
      <c r="G45" s="18">
        <f>(F45*(Valores!E$9+Valores!F$9+Valores!G$9))+F45</f>
        <v>3404.5550000000003</v>
      </c>
    </row>
    <row r="47" spans="1:8" ht="23.25">
      <c r="A47" s="58" t="s">
        <v>1191</v>
      </c>
      <c r="B47" s="58"/>
      <c r="C47" s="58"/>
      <c r="D47" s="58"/>
      <c r="E47" s="58"/>
      <c r="F47" s="58"/>
      <c r="G47" s="58"/>
    </row>
    <row r="48" spans="1:8">
      <c r="A48" t="s">
        <v>1092</v>
      </c>
      <c r="B48" t="s">
        <v>423</v>
      </c>
      <c r="C48" t="s">
        <v>413</v>
      </c>
      <c r="D48" t="s">
        <v>984</v>
      </c>
      <c r="E48" t="s">
        <v>1232</v>
      </c>
      <c r="F48" t="s">
        <v>409</v>
      </c>
      <c r="G48" t="s">
        <v>410</v>
      </c>
    </row>
    <row r="49" spans="1:7">
      <c r="B49">
        <v>550641</v>
      </c>
      <c r="C49" t="s">
        <v>1192</v>
      </c>
      <c r="D49">
        <v>1</v>
      </c>
      <c r="E49">
        <v>102.57</v>
      </c>
      <c r="F49" s="18">
        <f>Tabla18[[#This Row],[Precio de Lista en EURO]]*Valores!$C$3*Valores!$D$9</f>
        <v>66414.074999999997</v>
      </c>
      <c r="G49" s="18">
        <f>(F49*(Valores!E$9+Valores!F$9+Valores!G$9))+F49</f>
        <v>146110.96500000003</v>
      </c>
    </row>
    <row r="51" spans="1:7" ht="23.25">
      <c r="A51" s="58" t="s">
        <v>1193</v>
      </c>
      <c r="B51" s="58"/>
      <c r="C51" s="58"/>
      <c r="D51" s="58"/>
      <c r="E51" s="58"/>
      <c r="F51" s="58"/>
      <c r="G51" s="58"/>
    </row>
    <row r="52" spans="1:7">
      <c r="A52" t="s">
        <v>1092</v>
      </c>
      <c r="B52" t="s">
        <v>423</v>
      </c>
      <c r="C52" t="s">
        <v>413</v>
      </c>
      <c r="D52" t="s">
        <v>984</v>
      </c>
      <c r="E52" t="s">
        <v>1232</v>
      </c>
      <c r="F52" t="s">
        <v>409</v>
      </c>
      <c r="G52" t="s">
        <v>410</v>
      </c>
    </row>
    <row r="53" spans="1:7">
      <c r="B53">
        <v>552300</v>
      </c>
      <c r="C53" t="s">
        <v>1194</v>
      </c>
      <c r="D53">
        <v>1</v>
      </c>
      <c r="E53" s="26">
        <v>191.9</v>
      </c>
      <c r="F53" s="18">
        <f>Tabla19[[#This Row],[Precio de Lista en EURO]]*Valores!$C$3*Valores!$D$9</f>
        <v>124255.24999999999</v>
      </c>
      <c r="G53" s="18">
        <f>(F53*(Valores!E$9+Valores!F$9+Valores!G$9))+F53</f>
        <v>273361.55</v>
      </c>
    </row>
    <row r="54" spans="1:7">
      <c r="B54">
        <v>552301</v>
      </c>
      <c r="C54" t="s">
        <v>1195</v>
      </c>
      <c r="D54">
        <v>1</v>
      </c>
      <c r="E54" s="26">
        <v>223.51</v>
      </c>
      <c r="F54" s="18">
        <f>Tabla19[[#This Row],[Precio de Lista en EURO]]*Valores!$C$3*Valores!$D$9</f>
        <v>144722.72499999998</v>
      </c>
      <c r="G54" s="18">
        <f>(F54*(Valores!E$9+Valores!F$9+Valores!G$9))+F54</f>
        <v>318389.995</v>
      </c>
    </row>
    <row r="55" spans="1:7">
      <c r="B55">
        <v>552302</v>
      </c>
      <c r="C55" t="s">
        <v>1196</v>
      </c>
      <c r="D55">
        <v>1</v>
      </c>
      <c r="E55" s="26">
        <v>223.51</v>
      </c>
      <c r="F55" s="18">
        <f>Tabla19[[#This Row],[Precio de Lista en EURO]]*Valores!$C$3*Valores!$D$9</f>
        <v>144722.72499999998</v>
      </c>
      <c r="G55" s="18">
        <f>(F55*(Valores!E$9+Valores!F$9+Valores!G$9))+F55</f>
        <v>318389.995</v>
      </c>
    </row>
    <row r="56" spans="1:7">
      <c r="B56">
        <v>552307</v>
      </c>
      <c r="C56" t="s">
        <v>1197</v>
      </c>
      <c r="D56">
        <v>1</v>
      </c>
      <c r="E56" s="26">
        <v>228.93</v>
      </c>
      <c r="F56" s="18">
        <f>Tabla19[[#This Row],[Precio de Lista en EURO]]*Valores!$C$3*Valores!$D$9</f>
        <v>148232.17499999999</v>
      </c>
      <c r="G56" s="18">
        <f>(F56*(Valores!E$9+Valores!F$9+Valores!G$9))+F56</f>
        <v>326110.78500000003</v>
      </c>
    </row>
    <row r="57" spans="1:7">
      <c r="B57">
        <v>552303</v>
      </c>
      <c r="C57" t="s">
        <v>1198</v>
      </c>
      <c r="D57">
        <v>1</v>
      </c>
      <c r="E57" s="26">
        <v>70.39</v>
      </c>
      <c r="F57" s="18">
        <f>Tabla19[[#This Row],[Precio de Lista en EURO]]*Valores!$C$3*Valores!$D$9</f>
        <v>45577.524999999994</v>
      </c>
      <c r="G57" s="18">
        <f>(F57*(Valores!E$9+Valores!F$9+Valores!G$9))+F57</f>
        <v>100270.55499999999</v>
      </c>
    </row>
    <row r="58" spans="1:7">
      <c r="B58">
        <v>552304</v>
      </c>
      <c r="C58" t="s">
        <v>1199</v>
      </c>
      <c r="D58">
        <v>1</v>
      </c>
      <c r="E58" s="26">
        <v>90</v>
      </c>
      <c r="F58" s="18">
        <f>Tabla19[[#This Row],[Precio de Lista en EURO]]*Valores!$C$3*Valores!$D$9</f>
        <v>58274.999999999993</v>
      </c>
      <c r="G58" s="18">
        <f>(F58*(Valores!E$9+Valores!F$9+Valores!G$9))+F58</f>
        <v>128205</v>
      </c>
    </row>
    <row r="59" spans="1:7">
      <c r="B59">
        <v>935034</v>
      </c>
      <c r="C59" t="s">
        <v>1200</v>
      </c>
      <c r="D59">
        <v>1</v>
      </c>
      <c r="E59" s="26">
        <v>127.62</v>
      </c>
      <c r="F59" s="18">
        <f>Tabla19[[#This Row],[Precio de Lista en EURO]]*Valores!$C$3*Valores!$D$9</f>
        <v>82633.95</v>
      </c>
      <c r="G59" s="18">
        <f>(F59*(Valores!E$9+Valores!F$9+Valores!G$9))+F59</f>
        <v>181794.69</v>
      </c>
    </row>
    <row r="60" spans="1:7">
      <c r="B60">
        <v>934351</v>
      </c>
      <c r="C60" t="s">
        <v>1201</v>
      </c>
      <c r="D60">
        <v>1</v>
      </c>
      <c r="E60" s="26">
        <v>192.92</v>
      </c>
      <c r="F60" s="18">
        <f>Tabla19[[#This Row],[Precio de Lista en EURO]]*Valores!$C$3*Valores!$D$9</f>
        <v>124915.7</v>
      </c>
      <c r="G60" s="18">
        <f>(F60*(Valores!E$9+Valores!F$9+Valores!G$9))+F60</f>
        <v>274814.54000000004</v>
      </c>
    </row>
    <row r="62" spans="1:7" ht="23.25">
      <c r="A62" s="58" t="s">
        <v>1202</v>
      </c>
      <c r="B62" s="58"/>
      <c r="C62" s="58"/>
      <c r="D62" s="58"/>
      <c r="E62" s="58"/>
      <c r="F62" s="58"/>
      <c r="G62" s="58"/>
    </row>
    <row r="63" spans="1:7">
      <c r="A63" t="s">
        <v>1092</v>
      </c>
      <c r="B63" t="s">
        <v>423</v>
      </c>
      <c r="C63" t="s">
        <v>413</v>
      </c>
      <c r="D63" t="s">
        <v>984</v>
      </c>
      <c r="E63" t="s">
        <v>1232</v>
      </c>
      <c r="F63" t="s">
        <v>409</v>
      </c>
      <c r="G63" t="s">
        <v>410</v>
      </c>
    </row>
    <row r="64" spans="1:7">
      <c r="B64">
        <v>551320</v>
      </c>
      <c r="C64" t="s">
        <v>1203</v>
      </c>
      <c r="D64">
        <v>1</v>
      </c>
      <c r="E64" s="26">
        <v>207.08</v>
      </c>
      <c r="F64" s="18">
        <f>Tabla20[[#This Row],[Precio de Lista en EURO]]*Valores!$C$3*Valores!$D$9</f>
        <v>134084.29999999999</v>
      </c>
      <c r="G64" s="18">
        <f>(F64*(Valores!E$9+Valores!F$9+Valores!G$9))+F64</f>
        <v>294985.45999999996</v>
      </c>
    </row>
    <row r="65" spans="1:7">
      <c r="B65">
        <v>550776</v>
      </c>
      <c r="C65" t="s">
        <v>1204</v>
      </c>
      <c r="D65">
        <v>1</v>
      </c>
      <c r="E65" s="26">
        <v>5.9</v>
      </c>
      <c r="F65" s="18">
        <f>Tabla20[[#This Row],[Precio de Lista en EURO]]*Valores!$C$3*Valores!$D$9</f>
        <v>3820.2499999999995</v>
      </c>
      <c r="G65" s="18">
        <f>(F65*(Valores!E$9+Valores!F$9+Valores!G$9))+F65</f>
        <v>8404.5499999999993</v>
      </c>
    </row>
    <row r="66" spans="1:7">
      <c r="B66">
        <v>290850</v>
      </c>
      <c r="C66" t="s">
        <v>1205</v>
      </c>
      <c r="D66">
        <v>18</v>
      </c>
      <c r="E66" s="26">
        <v>3378.79</v>
      </c>
      <c r="F66" s="18">
        <f>Tabla20[[#This Row],[Precio de Lista en EURO]]*Valores!$C$3*Valores!$D$9</f>
        <v>2187766.5249999999</v>
      </c>
      <c r="G66" s="18">
        <f>(F66*(Valores!E$9+Valores!F$9+Valores!G$9))+F66</f>
        <v>4813086.3550000004</v>
      </c>
    </row>
    <row r="67" spans="1:7">
      <c r="B67">
        <v>447621</v>
      </c>
      <c r="C67" t="s">
        <v>1206</v>
      </c>
      <c r="D67">
        <v>1</v>
      </c>
      <c r="E67" s="26">
        <v>79</v>
      </c>
      <c r="F67" s="18">
        <f>Tabla20[[#This Row],[Precio de Lista en EURO]]*Valores!$C$3*Valores!$D$9</f>
        <v>51152.5</v>
      </c>
      <c r="G67" s="18">
        <f>(F67*(Valores!E$9+Valores!F$9+Valores!G$9))+F67</f>
        <v>112535.5</v>
      </c>
    </row>
    <row r="68" spans="1:7">
      <c r="B68">
        <v>290870</v>
      </c>
      <c r="C68" t="s">
        <v>1207</v>
      </c>
      <c r="D68">
        <v>1</v>
      </c>
      <c r="E68" s="26">
        <v>7048.73</v>
      </c>
      <c r="F68" s="18">
        <f>Tabla20[[#This Row],[Precio de Lista en EURO]]*Valores!$C$3*Valores!$D$9</f>
        <v>4564052.6749999998</v>
      </c>
      <c r="G68" s="18">
        <f>(F68*(Valores!E$9+Valores!F$9+Valores!G$9))+F68</f>
        <v>10040915.885000002</v>
      </c>
    </row>
    <row r="69" spans="1:7">
      <c r="B69">
        <v>120061</v>
      </c>
      <c r="C69" t="s">
        <v>1208</v>
      </c>
      <c r="D69">
        <v>1</v>
      </c>
      <c r="E69" s="26">
        <v>171.56</v>
      </c>
      <c r="F69" s="18">
        <f>Tabla20[[#This Row],[Precio de Lista en EURO]]*Valores!$C$3*Valores!$D$9</f>
        <v>111085.09999999999</v>
      </c>
      <c r="G69" s="18">
        <f>(F69*(Valores!E$9+Valores!F$9+Valores!G$9))+F69</f>
        <v>244387.21999999997</v>
      </c>
    </row>
    <row r="72" spans="1:7" ht="22.9" customHeight="1">
      <c r="A72" s="58" t="s">
        <v>1217</v>
      </c>
      <c r="B72" s="58"/>
      <c r="C72" s="58"/>
      <c r="D72" s="58"/>
      <c r="E72" s="58"/>
      <c r="F72" s="58"/>
      <c r="G72" s="58"/>
    </row>
    <row r="73" spans="1:7">
      <c r="A73" t="s">
        <v>1092</v>
      </c>
      <c r="B73" t="s">
        <v>423</v>
      </c>
      <c r="C73" t="s">
        <v>413</v>
      </c>
      <c r="D73" t="s">
        <v>984</v>
      </c>
      <c r="E73" t="s">
        <v>1232</v>
      </c>
      <c r="F73" t="s">
        <v>409</v>
      </c>
      <c r="G73" t="s">
        <v>410</v>
      </c>
    </row>
    <row r="74" spans="1:7">
      <c r="A74" s="11">
        <v>6</v>
      </c>
      <c r="B74">
        <v>551398</v>
      </c>
      <c r="C74" t="s">
        <v>1218</v>
      </c>
      <c r="D74">
        <v>1</v>
      </c>
      <c r="E74" s="26">
        <v>43.65</v>
      </c>
      <c r="F74" s="18">
        <f>Tabla21[[#This Row],[Precio de Lista en EURO]]*Valores!$C$3*Valores!$D$9</f>
        <v>28263.375</v>
      </c>
      <c r="G74" s="18">
        <f>(F74*(Valores!E$9+Valores!F$9+Valores!G$9))+F74</f>
        <v>62179.425000000003</v>
      </c>
    </row>
    <row r="75" spans="1:7">
      <c r="A75" s="11" t="s">
        <v>1227</v>
      </c>
      <c r="B75">
        <v>550774</v>
      </c>
      <c r="C75" t="s">
        <v>1219</v>
      </c>
      <c r="D75">
        <v>1</v>
      </c>
      <c r="E75" s="26">
        <v>121.51</v>
      </c>
      <c r="F75" s="18">
        <f>Tabla21[[#This Row],[Precio de Lista en EURO]]*Valores!$C$3*Valores!$D$9</f>
        <v>78677.724999999991</v>
      </c>
      <c r="G75" s="18">
        <f>(F75*(Valores!E$9+Valores!F$9+Valores!G$9))+F75</f>
        <v>173090.995</v>
      </c>
    </row>
    <row r="76" spans="1:7">
      <c r="A76" s="11" t="s">
        <v>1228</v>
      </c>
      <c r="B76">
        <v>550773</v>
      </c>
      <c r="C76" t="s">
        <v>1220</v>
      </c>
      <c r="D76">
        <v>1</v>
      </c>
      <c r="E76" s="26">
        <v>191.9</v>
      </c>
      <c r="F76" s="18">
        <f>Tabla21[[#This Row],[Precio de Lista en EURO]]*Valores!$C$3*Valores!$D$9</f>
        <v>124255.24999999999</v>
      </c>
      <c r="G76" s="18">
        <f>(F76*(Valores!E$9+Valores!F$9+Valores!G$9))+F76</f>
        <v>273361.55</v>
      </c>
    </row>
    <row r="77" spans="1:7">
      <c r="A77" s="11">
        <v>4</v>
      </c>
      <c r="B77">
        <v>550777</v>
      </c>
      <c r="C77" t="s">
        <v>1221</v>
      </c>
      <c r="D77">
        <v>2</v>
      </c>
      <c r="E77" s="26">
        <v>133.18</v>
      </c>
      <c r="F77" s="18">
        <f>Tabla21[[#This Row],[Precio de Lista en EURO]]*Valores!$C$3*Valores!$D$9</f>
        <v>86234.049999999988</v>
      </c>
      <c r="G77" s="18">
        <f>(F77*(Valores!E$9+Valores!F$9+Valores!G$9))+F77</f>
        <v>189714.90999999997</v>
      </c>
    </row>
    <row r="78" spans="1:7">
      <c r="A78" s="11" t="s">
        <v>1229</v>
      </c>
      <c r="B78">
        <v>551231</v>
      </c>
      <c r="C78" t="s">
        <v>1222</v>
      </c>
      <c r="D78">
        <v>1</v>
      </c>
      <c r="E78" s="26">
        <v>70.73</v>
      </c>
      <c r="F78" s="18">
        <f>Tabla21[[#This Row],[Precio de Lista en EURO]]*Valores!$C$3*Valores!$D$9</f>
        <v>45797.675000000003</v>
      </c>
      <c r="G78" s="18">
        <f>(F78*(Valores!E$9+Valores!F$9+Valores!G$9))+F78</f>
        <v>100754.88500000001</v>
      </c>
    </row>
    <row r="79" spans="1:7">
      <c r="A79" s="11" t="s">
        <v>1230</v>
      </c>
      <c r="B79">
        <v>550559</v>
      </c>
      <c r="C79" t="s">
        <v>1223</v>
      </c>
      <c r="D79">
        <v>1</v>
      </c>
      <c r="E79" s="26">
        <v>103.26</v>
      </c>
      <c r="F79" s="18">
        <f>Tabla21[[#This Row],[Precio de Lista en EURO]]*Valores!$C$3*Valores!$D$9</f>
        <v>66860.849999999991</v>
      </c>
      <c r="G79" s="18">
        <f>(F79*(Valores!E$9+Valores!F$9+Valores!G$9))+F79</f>
        <v>147093.87</v>
      </c>
    </row>
    <row r="80" spans="1:7">
      <c r="A80" s="11" t="s">
        <v>1033</v>
      </c>
      <c r="B80">
        <v>551398</v>
      </c>
      <c r="C80" t="s">
        <v>1224</v>
      </c>
      <c r="D80">
        <v>1</v>
      </c>
      <c r="E80" s="26">
        <v>43.65</v>
      </c>
      <c r="F80" s="18">
        <f>Tabla21[[#This Row],[Precio de Lista en EURO]]*Valores!$C$3*Valores!$D$9</f>
        <v>28263.375</v>
      </c>
      <c r="G80" s="18">
        <f>(F80*(Valores!E$9+Valores!F$9+Valores!G$9))+F80</f>
        <v>62179.425000000003</v>
      </c>
    </row>
    <row r="81" spans="1:7">
      <c r="A81" s="11" t="s">
        <v>1034</v>
      </c>
      <c r="B81">
        <v>550557</v>
      </c>
      <c r="C81" t="s">
        <v>1225</v>
      </c>
      <c r="D81">
        <v>1</v>
      </c>
      <c r="E81" s="26">
        <v>63.81</v>
      </c>
      <c r="F81" s="18">
        <f>Tabla21[[#This Row],[Precio de Lista en EURO]]*Valores!$C$3*Valores!$D$9</f>
        <v>41316.974999999999</v>
      </c>
      <c r="G81" s="18">
        <f>(F81*(Valores!E$9+Valores!F$9+Valores!G$9))+F81</f>
        <v>90897.345000000001</v>
      </c>
    </row>
    <row r="82" spans="1:7">
      <c r="A82" s="11">
        <v>1</v>
      </c>
      <c r="B82">
        <v>550564</v>
      </c>
      <c r="C82" t="s">
        <v>1226</v>
      </c>
      <c r="D82">
        <v>1</v>
      </c>
      <c r="E82" s="26">
        <v>140.33000000000001</v>
      </c>
      <c r="F82" s="18">
        <f>Tabla21[[#This Row],[Precio de Lista en EURO]]*Valores!$C$3*Valores!$D$9</f>
        <v>90863.675000000003</v>
      </c>
      <c r="G82" s="18">
        <f>(F82*(Valores!E$9+Valores!F$9+Valores!G$9))+F82</f>
        <v>199900.08500000002</v>
      </c>
    </row>
  </sheetData>
  <mergeCells count="6">
    <mergeCell ref="A1:G1"/>
    <mergeCell ref="A72:G72"/>
    <mergeCell ref="A40:G40"/>
    <mergeCell ref="A47:G47"/>
    <mergeCell ref="A51:G51"/>
    <mergeCell ref="A62:G62"/>
  </mergeCells>
  <phoneticPr fontId="12" type="noConversion"/>
  <pageMargins left="0.7" right="0.7" top="0.75" bottom="0.75" header="0.3" footer="0.3"/>
  <drawing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zoomScale="70" zoomScaleNormal="70" workbookViewId="0">
      <selection activeCell="F3" sqref="F3"/>
    </sheetView>
  </sheetViews>
  <sheetFormatPr baseColWidth="10" defaultColWidth="11.42578125" defaultRowHeight="15"/>
  <cols>
    <col min="1" max="1" width="26.7109375" bestFit="1" customWidth="1"/>
    <col min="2" max="2" width="14.28515625" bestFit="1" customWidth="1"/>
    <col min="3" max="3" width="72" bestFit="1" customWidth="1"/>
    <col min="4" max="4" width="22.7109375" bestFit="1" customWidth="1"/>
    <col min="5" max="5" width="14.140625" bestFit="1" customWidth="1"/>
    <col min="6" max="6" width="18.28515625" bestFit="1" customWidth="1"/>
  </cols>
  <sheetData>
    <row r="1" spans="1:6">
      <c r="A1" t="s">
        <v>422</v>
      </c>
      <c r="B1" t="s">
        <v>423</v>
      </c>
      <c r="C1" t="s">
        <v>413</v>
      </c>
      <c r="D1" s="10" t="s">
        <v>411</v>
      </c>
      <c r="E1" t="s">
        <v>409</v>
      </c>
      <c r="F1" t="s">
        <v>410</v>
      </c>
    </row>
    <row r="2" spans="1:6">
      <c r="A2" t="s">
        <v>722</v>
      </c>
      <c r="B2" t="s">
        <v>723</v>
      </c>
      <c r="C2" t="s">
        <v>724</v>
      </c>
      <c r="D2" s="15">
        <v>149</v>
      </c>
      <c r="E2" s="4">
        <f>(D2*Valores!D$7)*Valores!C$2</f>
        <v>149000</v>
      </c>
      <c r="F2" s="4">
        <f>(E2*(Valores!E$7+Valores!G$7))+E2</f>
        <v>298000</v>
      </c>
    </row>
    <row r="3" spans="1:6">
      <c r="A3" t="s">
        <v>722</v>
      </c>
      <c r="B3" t="s">
        <v>725</v>
      </c>
      <c r="C3" t="s">
        <v>726</v>
      </c>
      <c r="D3" s="15">
        <v>149</v>
      </c>
      <c r="E3" s="18">
        <f>(D3*Valores!D$7)*Valores!C$2</f>
        <v>149000</v>
      </c>
      <c r="F3" s="4">
        <f>(E3*(Valores!E$7+Valores!G$7))+E3</f>
        <v>298000</v>
      </c>
    </row>
    <row r="4" spans="1:6">
      <c r="A4" t="s">
        <v>727</v>
      </c>
      <c r="B4" t="s">
        <v>728</v>
      </c>
      <c r="C4" t="s">
        <v>729</v>
      </c>
      <c r="D4" s="15">
        <v>279</v>
      </c>
      <c r="E4" s="18">
        <f>(D4*Valores!D$7)*Valores!C$2</f>
        <v>279000</v>
      </c>
      <c r="F4" s="4">
        <f>(E4*(Valores!E$7+Valores!G$7))+E4</f>
        <v>558000</v>
      </c>
    </row>
    <row r="5" spans="1:6">
      <c r="A5" t="s">
        <v>727</v>
      </c>
      <c r="B5" t="s">
        <v>730</v>
      </c>
      <c r="C5" t="s">
        <v>731</v>
      </c>
      <c r="D5" s="15">
        <v>279</v>
      </c>
      <c r="E5" s="18">
        <f>(D5*Valores!D$7)*Valores!C$2</f>
        <v>279000</v>
      </c>
      <c r="F5" s="4">
        <f>(E5*(Valores!E$7+Valores!G$7))+E5</f>
        <v>558000</v>
      </c>
    </row>
    <row r="6" spans="1:6">
      <c r="A6" t="s">
        <v>727</v>
      </c>
      <c r="B6" t="s">
        <v>732</v>
      </c>
      <c r="C6" t="s">
        <v>733</v>
      </c>
      <c r="D6" s="15">
        <v>279</v>
      </c>
      <c r="E6" s="18">
        <f>(D6*Valores!D$7)*Valores!C$2</f>
        <v>279000</v>
      </c>
      <c r="F6" s="4">
        <f>(E6*(Valores!E$7+Valores!G$7))+E6</f>
        <v>558000</v>
      </c>
    </row>
    <row r="7" spans="1:6">
      <c r="A7" t="s">
        <v>727</v>
      </c>
      <c r="B7" t="s">
        <v>734</v>
      </c>
      <c r="C7" t="s">
        <v>735</v>
      </c>
      <c r="D7" s="15">
        <v>279</v>
      </c>
      <c r="E7" s="18">
        <f>(D7*Valores!D$7)*Valores!C$2</f>
        <v>279000</v>
      </c>
      <c r="F7" s="4">
        <f>(E7*(Valores!E$7+Valores!G$7))+E7</f>
        <v>558000</v>
      </c>
    </row>
    <row r="8" spans="1:6">
      <c r="A8" t="s">
        <v>736</v>
      </c>
      <c r="B8" t="s">
        <v>737</v>
      </c>
      <c r="C8" t="s">
        <v>738</v>
      </c>
      <c r="D8" s="15">
        <v>427</v>
      </c>
      <c r="E8" s="18">
        <f>(D8*Valores!D$7)*Valores!C$2</f>
        <v>427000</v>
      </c>
      <c r="F8" s="4">
        <f>(E8*(Valores!E$7+Valores!G$7))+E8</f>
        <v>854000</v>
      </c>
    </row>
    <row r="9" spans="1:6">
      <c r="A9" t="s">
        <v>736</v>
      </c>
      <c r="B9" t="s">
        <v>739</v>
      </c>
      <c r="C9" t="s">
        <v>740</v>
      </c>
      <c r="D9" s="15">
        <v>482</v>
      </c>
      <c r="E9" s="18">
        <f>(D9*Valores!D$7)*Valores!C$2</f>
        <v>482000</v>
      </c>
      <c r="F9" s="4">
        <f>(E9*(Valores!E$7+Valores!G$7))+E9</f>
        <v>964000</v>
      </c>
    </row>
    <row r="10" spans="1:6">
      <c r="A10" t="s">
        <v>736</v>
      </c>
      <c r="B10" t="s">
        <v>741</v>
      </c>
      <c r="C10" t="s">
        <v>742</v>
      </c>
      <c r="D10" s="15">
        <v>508</v>
      </c>
      <c r="E10" s="18">
        <f>(D10*Valores!D$7)*Valores!C$2</f>
        <v>508000</v>
      </c>
      <c r="F10" s="4">
        <f>(E10*(Valores!E$7+Valores!G$7))+E10</f>
        <v>1016000</v>
      </c>
    </row>
    <row r="11" spans="1:6">
      <c r="A11" t="s">
        <v>743</v>
      </c>
      <c r="B11" t="s">
        <v>744</v>
      </c>
      <c r="C11" t="s">
        <v>745</v>
      </c>
      <c r="D11" s="15">
        <v>497</v>
      </c>
      <c r="E11" s="18">
        <f>(D11*Valores!D$7)*Valores!C$2</f>
        <v>497000</v>
      </c>
      <c r="F11" s="4">
        <f>(E11*(Valores!E$7+Valores!G$7))+E11</f>
        <v>994000</v>
      </c>
    </row>
    <row r="12" spans="1:6">
      <c r="A12" t="s">
        <v>743</v>
      </c>
      <c r="B12" t="s">
        <v>746</v>
      </c>
      <c r="C12" t="s">
        <v>747</v>
      </c>
      <c r="D12" s="15">
        <v>41</v>
      </c>
      <c r="E12" s="18">
        <f>(D12*Valores!D$7)*Valores!C$2</f>
        <v>41000</v>
      </c>
      <c r="F12" s="4">
        <f>(E12*(Valores!E$7+Valores!G$7))+E12</f>
        <v>82000</v>
      </c>
    </row>
    <row r="13" spans="1:6">
      <c r="A13" t="s">
        <v>743</v>
      </c>
      <c r="B13" t="s">
        <v>748</v>
      </c>
      <c r="C13" t="s">
        <v>749</v>
      </c>
      <c r="D13" s="15">
        <v>81</v>
      </c>
      <c r="E13" s="18">
        <f>(D13*Valores!D$7)*Valores!C$2</f>
        <v>81000</v>
      </c>
      <c r="F13" s="4">
        <f>(E13*(Valores!E$7+Valores!G$7))+E13</f>
        <v>162000</v>
      </c>
    </row>
    <row r="14" spans="1:6">
      <c r="A14" t="s">
        <v>743</v>
      </c>
      <c r="B14" t="s">
        <v>750</v>
      </c>
      <c r="C14" t="s">
        <v>751</v>
      </c>
      <c r="D14" s="15">
        <v>106</v>
      </c>
      <c r="E14" s="18">
        <f>(D14*Valores!D$7)*Valores!C$2</f>
        <v>106000</v>
      </c>
      <c r="F14" s="4">
        <f>(E14*(Valores!E$7+Valores!G$7))+E14</f>
        <v>212000</v>
      </c>
    </row>
    <row r="15" spans="1:6">
      <c r="A15" t="s">
        <v>752</v>
      </c>
      <c r="B15" t="s">
        <v>753</v>
      </c>
      <c r="C15" t="s">
        <v>754</v>
      </c>
      <c r="D15" s="15">
        <v>185</v>
      </c>
      <c r="E15" s="18">
        <f>(D15*Valores!D$7)*Valores!C$2</f>
        <v>185000</v>
      </c>
      <c r="F15" s="4">
        <f>(E15*(Valores!E$7+Valores!G$7))+E15</f>
        <v>370000</v>
      </c>
    </row>
    <row r="16" spans="1:6">
      <c r="A16" t="s">
        <v>752</v>
      </c>
      <c r="B16" t="s">
        <v>755</v>
      </c>
      <c r="C16" t="s">
        <v>756</v>
      </c>
      <c r="D16" s="15">
        <v>215</v>
      </c>
      <c r="E16" s="18">
        <f>(D16*Valores!D$7)*Valores!C$2</f>
        <v>215000</v>
      </c>
      <c r="F16" s="4">
        <f>(E16*(Valores!E$7+Valores!G$7))+E16</f>
        <v>430000</v>
      </c>
    </row>
    <row r="17" spans="1:6">
      <c r="A17" t="s">
        <v>752</v>
      </c>
      <c r="B17" t="s">
        <v>757</v>
      </c>
      <c r="C17" t="s">
        <v>758</v>
      </c>
      <c r="D17" s="15">
        <v>523</v>
      </c>
      <c r="E17" s="18">
        <f>(D17*Valores!D$7)*Valores!C$2</f>
        <v>523000</v>
      </c>
      <c r="F17" s="4">
        <f>(E17*(Valores!E$7+Valores!G$7))+E17</f>
        <v>1046000</v>
      </c>
    </row>
    <row r="18" spans="1:6">
      <c r="A18" t="s">
        <v>752</v>
      </c>
      <c r="B18" t="s">
        <v>759</v>
      </c>
      <c r="C18" t="s">
        <v>760</v>
      </c>
      <c r="D18" s="15">
        <v>46</v>
      </c>
      <c r="E18" s="18">
        <f>(D18*Valores!D$7)*Valores!C$2</f>
        <v>46000</v>
      </c>
      <c r="F18" s="4">
        <f>(E18*(Valores!E$7+Valores!G$7))+E18</f>
        <v>92000</v>
      </c>
    </row>
    <row r="19" spans="1:6">
      <c r="A19" t="s">
        <v>752</v>
      </c>
      <c r="B19" t="s">
        <v>761</v>
      </c>
      <c r="C19" t="s">
        <v>762</v>
      </c>
      <c r="D19" s="15">
        <v>151</v>
      </c>
      <c r="E19" s="18">
        <f>(D19*Valores!D$7)*Valores!C$2</f>
        <v>151000</v>
      </c>
      <c r="F19" s="4">
        <f>(E19*(Valores!E$7+Valores!G$7))+E19</f>
        <v>302000</v>
      </c>
    </row>
    <row r="20" spans="1:6">
      <c r="A20" t="s">
        <v>752</v>
      </c>
      <c r="B20" t="s">
        <v>763</v>
      </c>
      <c r="C20" t="s">
        <v>764</v>
      </c>
      <c r="D20" s="15">
        <v>30</v>
      </c>
      <c r="E20" s="18">
        <f>(D20*Valores!D$7)*Valores!C$2</f>
        <v>30000</v>
      </c>
      <c r="F20" s="4">
        <f>(E20*(Valores!E$7+Valores!G$7))+E20</f>
        <v>60000</v>
      </c>
    </row>
    <row r="21" spans="1:6">
      <c r="A21" t="s">
        <v>752</v>
      </c>
      <c r="B21" t="s">
        <v>765</v>
      </c>
      <c r="C21" t="s">
        <v>766</v>
      </c>
      <c r="D21" s="15">
        <v>67</v>
      </c>
      <c r="E21" s="18">
        <f>(D21*Valores!D$7)*Valores!C$2</f>
        <v>67000</v>
      </c>
      <c r="F21" s="4">
        <f>(E21*(Valores!E$7+Valores!G$7))+E21</f>
        <v>134000</v>
      </c>
    </row>
    <row r="22" spans="1:6">
      <c r="A22" t="s">
        <v>752</v>
      </c>
      <c r="B22" t="s">
        <v>767</v>
      </c>
      <c r="C22" t="s">
        <v>768</v>
      </c>
      <c r="D22" s="15">
        <v>294</v>
      </c>
      <c r="E22" s="18">
        <f>(D22*Valores!D$7)*Valores!C$2</f>
        <v>294000</v>
      </c>
      <c r="F22" s="4">
        <f>(E22*(Valores!E$7+Valores!G$7))+E22</f>
        <v>588000</v>
      </c>
    </row>
    <row r="23" spans="1:6">
      <c r="A23" t="s">
        <v>769</v>
      </c>
      <c r="B23" t="s">
        <v>770</v>
      </c>
      <c r="C23" t="s">
        <v>771</v>
      </c>
      <c r="D23" s="15">
        <v>179</v>
      </c>
      <c r="E23" s="18">
        <f>(D23*Valores!D$7)*Valores!C$2</f>
        <v>179000</v>
      </c>
      <c r="F23" s="4">
        <f>(E23*(Valores!E$7+Valores!G$7))+E23</f>
        <v>358000</v>
      </c>
    </row>
    <row r="24" spans="1:6">
      <c r="A24" t="s">
        <v>769</v>
      </c>
      <c r="B24" t="s">
        <v>772</v>
      </c>
      <c r="C24" t="s">
        <v>773</v>
      </c>
      <c r="D24" s="15">
        <v>179</v>
      </c>
      <c r="E24" s="18">
        <f>(D24*Valores!D$7)*Valores!C$2</f>
        <v>179000</v>
      </c>
      <c r="F24" s="4">
        <f>(E24*(Valores!E$7+Valores!G$7))+E24</f>
        <v>358000</v>
      </c>
    </row>
    <row r="25" spans="1:6">
      <c r="A25" t="s">
        <v>769</v>
      </c>
      <c r="B25" t="s">
        <v>774</v>
      </c>
      <c r="C25" t="s">
        <v>775</v>
      </c>
      <c r="D25" s="15">
        <v>189</v>
      </c>
      <c r="E25" s="18">
        <f>(D25*Valores!D$7)*Valores!C$2</f>
        <v>189000</v>
      </c>
      <c r="F25" s="4">
        <f>(E25*(Valores!E$7+Valores!G$7))+E25</f>
        <v>378000</v>
      </c>
    </row>
    <row r="26" spans="1:6">
      <c r="A26" t="s">
        <v>769</v>
      </c>
      <c r="B26" t="s">
        <v>776</v>
      </c>
      <c r="C26" t="s">
        <v>777</v>
      </c>
      <c r="D26" s="15">
        <v>189</v>
      </c>
      <c r="E26" s="18">
        <f>(D26*Valores!D$7)*Valores!C$2</f>
        <v>189000</v>
      </c>
      <c r="F26" s="4">
        <f>(E26*(Valores!E$7+Valores!G$7))+E26</f>
        <v>378000</v>
      </c>
    </row>
    <row r="27" spans="1:6">
      <c r="A27" t="s">
        <v>769</v>
      </c>
      <c r="B27" t="s">
        <v>778</v>
      </c>
      <c r="C27" t="s">
        <v>779</v>
      </c>
      <c r="D27" s="15">
        <v>95</v>
      </c>
      <c r="E27" s="18">
        <f>(D27*Valores!D$7)*Valores!C$2</f>
        <v>95000</v>
      </c>
      <c r="F27" s="4">
        <f>(E27*(Valores!E$7+Valores!G$7))+E27</f>
        <v>190000</v>
      </c>
    </row>
    <row r="28" spans="1:6">
      <c r="A28" t="s">
        <v>769</v>
      </c>
      <c r="B28" t="s">
        <v>780</v>
      </c>
      <c r="C28" t="s">
        <v>781</v>
      </c>
      <c r="D28" s="15">
        <v>126</v>
      </c>
      <c r="E28" s="18">
        <f>(D28*Valores!D$7)*Valores!C$2</f>
        <v>126000</v>
      </c>
      <c r="F28" s="4">
        <f>(E28*(Valores!E$7+Valores!G$7))+E28</f>
        <v>252000</v>
      </c>
    </row>
    <row r="29" spans="1:6">
      <c r="A29" t="s">
        <v>769</v>
      </c>
      <c r="B29" t="s">
        <v>782</v>
      </c>
      <c r="C29" t="s">
        <v>783</v>
      </c>
      <c r="D29" s="15">
        <v>311</v>
      </c>
      <c r="E29" s="18">
        <f>(D29*Valores!D$7)*Valores!C$2</f>
        <v>311000</v>
      </c>
      <c r="F29" s="4">
        <f>(E29*(Valores!E$7+Valores!G$7))+E29</f>
        <v>622000</v>
      </c>
    </row>
    <row r="30" spans="1:6">
      <c r="A30" t="s">
        <v>784</v>
      </c>
      <c r="B30" t="s">
        <v>785</v>
      </c>
      <c r="C30" t="s">
        <v>786</v>
      </c>
      <c r="D30" s="15">
        <v>60</v>
      </c>
      <c r="E30" s="18">
        <f>(D30*Valores!D$7)*Valores!C$2</f>
        <v>60000</v>
      </c>
      <c r="F30" s="4">
        <f>(E30*(Valores!E$7+Valores!G$7))+E30</f>
        <v>120000</v>
      </c>
    </row>
    <row r="31" spans="1:6">
      <c r="A31" t="s">
        <v>784</v>
      </c>
      <c r="B31" t="s">
        <v>787</v>
      </c>
      <c r="C31" t="s">
        <v>788</v>
      </c>
      <c r="D31" s="15">
        <v>30</v>
      </c>
      <c r="E31" s="18">
        <f>(D31*Valores!D$7)*Valores!C$2</f>
        <v>30000</v>
      </c>
      <c r="F31" s="4">
        <f>(E31*(Valores!E$7+Valores!G$7))+E31</f>
        <v>60000</v>
      </c>
    </row>
    <row r="32" spans="1:6">
      <c r="A32" t="s">
        <v>784</v>
      </c>
      <c r="B32" t="s">
        <v>789</v>
      </c>
      <c r="C32" t="s">
        <v>790</v>
      </c>
      <c r="D32" s="15">
        <v>24</v>
      </c>
      <c r="E32" s="18">
        <f>(D32*Valores!D$7)*Valores!C$2</f>
        <v>24000</v>
      </c>
      <c r="F32" s="4">
        <f>(E32*(Valores!E$7+Valores!G$7))+E32</f>
        <v>48000</v>
      </c>
    </row>
    <row r="33" spans="1:6">
      <c r="A33" t="s">
        <v>784</v>
      </c>
      <c r="B33" t="s">
        <v>791</v>
      </c>
      <c r="C33" t="s">
        <v>792</v>
      </c>
      <c r="D33" s="15">
        <v>21</v>
      </c>
      <c r="E33" s="18">
        <f>(D33*Valores!D$7)*Valores!C$2</f>
        <v>21000</v>
      </c>
      <c r="F33" s="4">
        <f>(E33*(Valores!E$7+Valores!G$7))+E33</f>
        <v>42000</v>
      </c>
    </row>
    <row r="34" spans="1:6">
      <c r="A34" t="s">
        <v>784</v>
      </c>
      <c r="B34" t="s">
        <v>793</v>
      </c>
      <c r="C34" t="s">
        <v>794</v>
      </c>
      <c r="D34" s="15">
        <v>25</v>
      </c>
      <c r="E34" s="18">
        <f>(D34*Valores!D$7)*Valores!C$2</f>
        <v>25000</v>
      </c>
      <c r="F34" s="4">
        <f>(E34*(Valores!E$7+Valores!G$7))+E34</f>
        <v>50000</v>
      </c>
    </row>
    <row r="35" spans="1:6">
      <c r="A35" t="s">
        <v>784</v>
      </c>
      <c r="B35" t="s">
        <v>795</v>
      </c>
      <c r="C35" t="s">
        <v>796</v>
      </c>
      <c r="D35" s="15">
        <v>299</v>
      </c>
      <c r="E35" s="18">
        <f>(D35*Valores!D$7)*Valores!C$2</f>
        <v>299000</v>
      </c>
      <c r="F35" s="4">
        <f>(E35*(Valores!E$7+Valores!G$7))+E35</f>
        <v>598000</v>
      </c>
    </row>
    <row r="36" spans="1:6">
      <c r="A36" t="s">
        <v>784</v>
      </c>
      <c r="B36" t="s">
        <v>797</v>
      </c>
      <c r="C36" t="s">
        <v>798</v>
      </c>
      <c r="D36" s="15">
        <v>299</v>
      </c>
      <c r="E36" s="18">
        <f>(D36*Valores!D$7)*Valores!C$2</f>
        <v>299000</v>
      </c>
      <c r="F36" s="4">
        <f>(E36*(Valores!E$7+Valores!G$7))+E36</f>
        <v>598000</v>
      </c>
    </row>
    <row r="37" spans="1:6">
      <c r="A37" t="s">
        <v>799</v>
      </c>
      <c r="B37" t="s">
        <v>800</v>
      </c>
      <c r="C37" t="s">
        <v>801</v>
      </c>
      <c r="D37" s="15">
        <v>59</v>
      </c>
      <c r="E37" s="18">
        <f>(D37*Valores!D$7)*Valores!C$2</f>
        <v>59000</v>
      </c>
      <c r="F37" s="4">
        <f>(E37*(Valores!E$7+Valores!G$7))+E37</f>
        <v>118000</v>
      </c>
    </row>
    <row r="38" spans="1:6">
      <c r="A38" t="s">
        <v>799</v>
      </c>
      <c r="B38" t="s">
        <v>802</v>
      </c>
      <c r="C38" t="s">
        <v>803</v>
      </c>
      <c r="D38" s="15">
        <v>59</v>
      </c>
      <c r="E38" s="18">
        <f>(D38*Valores!D$7)*Valores!C$2</f>
        <v>59000</v>
      </c>
      <c r="F38" s="4">
        <f>(E38*(Valores!E$7+Valores!G$7))+E38</f>
        <v>118000</v>
      </c>
    </row>
    <row r="39" spans="1:6">
      <c r="A39" t="s">
        <v>799</v>
      </c>
      <c r="B39" t="s">
        <v>804</v>
      </c>
      <c r="C39" t="s">
        <v>805</v>
      </c>
      <c r="D39" s="15">
        <v>72</v>
      </c>
      <c r="E39" s="18">
        <f>(D39*Valores!D$7)*Valores!C$2</f>
        <v>72000</v>
      </c>
      <c r="F39" s="4">
        <f>(E39*(Valores!E$7+Valores!G$7))+E39</f>
        <v>144000</v>
      </c>
    </row>
    <row r="40" spans="1:6">
      <c r="A40" t="s">
        <v>799</v>
      </c>
      <c r="B40" t="s">
        <v>806</v>
      </c>
      <c r="C40" t="s">
        <v>807</v>
      </c>
      <c r="D40" s="15">
        <v>149</v>
      </c>
      <c r="E40" s="18">
        <f>(D40*Valores!D$7)*Valores!C$2</f>
        <v>149000</v>
      </c>
      <c r="F40" s="4">
        <f>(E40*(Valores!E$7+Valores!G$7))+E40</f>
        <v>298000</v>
      </c>
    </row>
    <row r="41" spans="1:6">
      <c r="A41" t="s">
        <v>799</v>
      </c>
      <c r="B41" t="s">
        <v>808</v>
      </c>
      <c r="C41" t="s">
        <v>809</v>
      </c>
      <c r="D41" s="15">
        <v>17</v>
      </c>
      <c r="E41" s="18">
        <f>(D41*Valores!D$7)*Valores!C$2</f>
        <v>17000</v>
      </c>
      <c r="F41" s="4">
        <f>(E41*(Valores!E$7+Valores!G$7))+E41</f>
        <v>34000</v>
      </c>
    </row>
    <row r="42" spans="1:6">
      <c r="A42" t="s">
        <v>810</v>
      </c>
      <c r="B42" t="s">
        <v>811</v>
      </c>
      <c r="C42" t="s">
        <v>812</v>
      </c>
      <c r="D42" s="15">
        <v>82</v>
      </c>
      <c r="E42" s="18">
        <f>(D42*Valores!D$7)*Valores!C$2</f>
        <v>82000</v>
      </c>
      <c r="F42" s="4">
        <f>(E42*(Valores!E$7+Valores!G$7))+E42</f>
        <v>164000</v>
      </c>
    </row>
    <row r="43" spans="1:6">
      <c r="A43" t="s">
        <v>810</v>
      </c>
      <c r="B43" t="s">
        <v>813</v>
      </c>
      <c r="C43" t="s">
        <v>814</v>
      </c>
      <c r="D43" s="15">
        <v>61</v>
      </c>
      <c r="E43" s="18">
        <f>(D43*Valores!D$7)*Valores!C$2</f>
        <v>61000</v>
      </c>
      <c r="F43" s="4">
        <f>(E43*(Valores!E$7+Valores!G$7))+E43</f>
        <v>122000</v>
      </c>
    </row>
    <row r="44" spans="1:6">
      <c r="A44" t="s">
        <v>810</v>
      </c>
      <c r="B44" t="s">
        <v>815</v>
      </c>
      <c r="C44" t="s">
        <v>816</v>
      </c>
      <c r="D44" s="15">
        <v>73</v>
      </c>
      <c r="E44" s="18">
        <f>(D44*Valores!D$7)*Valores!C$2</f>
        <v>73000</v>
      </c>
      <c r="F44" s="4">
        <f>(E44*(Valores!E$7+Valores!G$7))+E44</f>
        <v>146000</v>
      </c>
    </row>
    <row r="45" spans="1:6">
      <c r="A45" t="s">
        <v>817</v>
      </c>
      <c r="B45" t="s">
        <v>818</v>
      </c>
      <c r="C45" t="s">
        <v>819</v>
      </c>
      <c r="D45" s="15">
        <v>114</v>
      </c>
      <c r="E45" s="18">
        <f>(D45*Valores!D$7)*Valores!C$2</f>
        <v>114000</v>
      </c>
      <c r="F45" s="4">
        <f>(E45*(Valores!E$7+Valores!G$7))+E45</f>
        <v>228000</v>
      </c>
    </row>
    <row r="46" spans="1:6">
      <c r="A46" t="s">
        <v>817</v>
      </c>
      <c r="B46" t="s">
        <v>820</v>
      </c>
      <c r="C46" t="s">
        <v>821</v>
      </c>
      <c r="D46" s="15">
        <v>130</v>
      </c>
      <c r="E46" s="18">
        <f>(D46*Valores!D$7)*Valores!C$2</f>
        <v>130000</v>
      </c>
      <c r="F46" s="4">
        <f>(E46*(Valores!E$7+Valores!G$7))+E46</f>
        <v>260000</v>
      </c>
    </row>
    <row r="47" spans="1:6">
      <c r="A47" t="s">
        <v>817</v>
      </c>
      <c r="B47" t="s">
        <v>822</v>
      </c>
      <c r="C47" t="s">
        <v>823</v>
      </c>
      <c r="D47" s="15">
        <v>46</v>
      </c>
      <c r="E47" s="18">
        <f>(D47*Valores!D$7)*Valores!C$2</f>
        <v>46000</v>
      </c>
      <c r="F47" s="4">
        <f>(E47*(Valores!E$7+Valores!G$7))+E47</f>
        <v>92000</v>
      </c>
    </row>
    <row r="48" spans="1:6">
      <c r="A48" t="s">
        <v>817</v>
      </c>
      <c r="B48" t="s">
        <v>824</v>
      </c>
      <c r="C48" t="s">
        <v>825</v>
      </c>
      <c r="D48" s="15">
        <v>47</v>
      </c>
      <c r="E48" s="18">
        <f>(D48*Valores!D$7)*Valores!C$2</f>
        <v>47000</v>
      </c>
      <c r="F48" s="4">
        <f>(E48*(Valores!E$7+Valores!G$7))+E48</f>
        <v>94000</v>
      </c>
    </row>
    <row r="49" spans="1:6">
      <c r="A49" t="s">
        <v>826</v>
      </c>
      <c r="B49" t="s">
        <v>827</v>
      </c>
      <c r="C49" t="s">
        <v>828</v>
      </c>
      <c r="D49" s="15">
        <v>63</v>
      </c>
      <c r="E49" s="18">
        <f>(D49*Valores!D$7)*Valores!C$2</f>
        <v>63000</v>
      </c>
      <c r="F49" s="4">
        <f>(E49*(Valores!E$7+Valores!G$7))+E49</f>
        <v>126000</v>
      </c>
    </row>
    <row r="50" spans="1:6">
      <c r="A50" t="s">
        <v>826</v>
      </c>
      <c r="B50" t="s">
        <v>829</v>
      </c>
      <c r="C50" t="s">
        <v>830</v>
      </c>
      <c r="D50" s="15">
        <v>99</v>
      </c>
      <c r="E50" s="18">
        <f>(D50*Valores!D$7)*Valores!C$2</f>
        <v>99000</v>
      </c>
      <c r="F50" s="4">
        <f>(E50*(Valores!E$7+Valores!G$7))+E50</f>
        <v>198000</v>
      </c>
    </row>
    <row r="51" spans="1:6">
      <c r="A51" t="s">
        <v>826</v>
      </c>
      <c r="B51" t="s">
        <v>831</v>
      </c>
      <c r="C51" t="s">
        <v>832</v>
      </c>
      <c r="D51" s="15">
        <v>166</v>
      </c>
      <c r="E51" s="18">
        <f>(D51*Valores!D$7)*Valores!C$2</f>
        <v>166000</v>
      </c>
      <c r="F51" s="4">
        <f>(E51*(Valores!E$7+Valores!G$7))+E51</f>
        <v>332000</v>
      </c>
    </row>
    <row r="52" spans="1:6">
      <c r="A52" t="s">
        <v>833</v>
      </c>
      <c r="B52" t="s">
        <v>834</v>
      </c>
      <c r="C52" t="s">
        <v>835</v>
      </c>
      <c r="D52" s="15">
        <v>69</v>
      </c>
      <c r="E52" s="18">
        <f>(D52*Valores!D$7)*Valores!C$2</f>
        <v>69000</v>
      </c>
      <c r="F52" s="4">
        <f>(E52*(Valores!E$7+Valores!G$7))+E52</f>
        <v>138000</v>
      </c>
    </row>
    <row r="53" spans="1:6">
      <c r="A53" t="s">
        <v>833</v>
      </c>
      <c r="B53" t="s">
        <v>836</v>
      </c>
      <c r="C53" t="s">
        <v>837</v>
      </c>
      <c r="D53" s="15">
        <v>85</v>
      </c>
      <c r="E53" s="18">
        <f>(D53*Valores!D$7)*Valores!C$2</f>
        <v>85000</v>
      </c>
      <c r="F53" s="4">
        <f>(E53*(Valores!E$7+Valores!G$7))+E53</f>
        <v>170000</v>
      </c>
    </row>
    <row r="54" spans="1:6">
      <c r="A54" t="s">
        <v>833</v>
      </c>
      <c r="B54" t="s">
        <v>838</v>
      </c>
      <c r="C54" t="s">
        <v>839</v>
      </c>
      <c r="D54" s="15">
        <v>85</v>
      </c>
      <c r="E54" s="18">
        <f>(D54*Valores!D$7)*Valores!C$2</f>
        <v>85000</v>
      </c>
      <c r="F54" s="4">
        <f>(E54*(Valores!E$7+Valores!G$7))+E54</f>
        <v>170000</v>
      </c>
    </row>
    <row r="55" spans="1:6">
      <c r="A55" t="s">
        <v>833</v>
      </c>
      <c r="B55" t="s">
        <v>840</v>
      </c>
      <c r="C55" t="s">
        <v>841</v>
      </c>
      <c r="D55" s="15">
        <v>72</v>
      </c>
      <c r="E55" s="18">
        <f>(D55*Valores!D$7)*Valores!C$2</f>
        <v>72000</v>
      </c>
      <c r="F55" s="4">
        <f>(E55*(Valores!E$7+Valores!G$7))+E55</f>
        <v>144000</v>
      </c>
    </row>
    <row r="56" spans="1:6">
      <c r="A56" t="s">
        <v>833</v>
      </c>
      <c r="B56" t="s">
        <v>842</v>
      </c>
      <c r="C56" t="s">
        <v>843</v>
      </c>
      <c r="D56" s="15">
        <v>89</v>
      </c>
      <c r="E56" s="18">
        <f>(D56*Valores!D$7)*Valores!C$2</f>
        <v>89000</v>
      </c>
      <c r="F56" s="4">
        <f>(E56*(Valores!E$7+Valores!G$7))+E56</f>
        <v>178000</v>
      </c>
    </row>
    <row r="57" spans="1:6">
      <c r="A57" t="s">
        <v>833</v>
      </c>
      <c r="B57" t="s">
        <v>844</v>
      </c>
      <c r="C57" t="s">
        <v>845</v>
      </c>
      <c r="D57" s="15">
        <v>12</v>
      </c>
      <c r="E57" s="18">
        <f>(D57*Valores!D$7)*Valores!C$2</f>
        <v>12000</v>
      </c>
      <c r="F57" s="4">
        <f>(E57*(Valores!E$7+Valores!G$7))+E57</f>
        <v>24000</v>
      </c>
    </row>
    <row r="58" spans="1:6">
      <c r="A58" t="s">
        <v>833</v>
      </c>
      <c r="B58" t="s">
        <v>846</v>
      </c>
      <c r="C58" t="s">
        <v>847</v>
      </c>
      <c r="D58" s="15">
        <v>16</v>
      </c>
      <c r="E58" s="18">
        <f>(D58*Valores!D$7)*Valores!C$2</f>
        <v>16000</v>
      </c>
      <c r="F58" s="4">
        <f>(E58*(Valores!E$7+Valores!G$7))+E58</f>
        <v>32000</v>
      </c>
    </row>
    <row r="59" spans="1:6">
      <c r="A59" t="s">
        <v>833</v>
      </c>
      <c r="B59" t="s">
        <v>848</v>
      </c>
      <c r="C59" t="s">
        <v>849</v>
      </c>
      <c r="D59" s="15">
        <v>12</v>
      </c>
      <c r="E59" s="18">
        <f>(D59*Valores!D$7)*Valores!C$2</f>
        <v>12000</v>
      </c>
      <c r="F59" s="4">
        <f>(E59*(Valores!E$7+Valores!G$7))+E59</f>
        <v>24000</v>
      </c>
    </row>
    <row r="60" spans="1:6">
      <c r="A60" t="s">
        <v>833</v>
      </c>
      <c r="B60" t="s">
        <v>850</v>
      </c>
      <c r="C60" t="s">
        <v>851</v>
      </c>
      <c r="D60" s="15">
        <v>12</v>
      </c>
      <c r="E60" s="18">
        <f>(D60*Valores!D$7)*Valores!C$2</f>
        <v>12000</v>
      </c>
      <c r="F60" s="4">
        <f>(E60*(Valores!E$7+Valores!G$7))+E60</f>
        <v>24000</v>
      </c>
    </row>
    <row r="61" spans="1:6">
      <c r="A61" t="s">
        <v>833</v>
      </c>
      <c r="B61" t="s">
        <v>852</v>
      </c>
      <c r="C61" t="s">
        <v>853</v>
      </c>
      <c r="D61" s="15">
        <v>48</v>
      </c>
      <c r="E61" s="18">
        <f>(D61*Valores!D$7)*Valores!C$2</f>
        <v>48000</v>
      </c>
      <c r="F61" s="4">
        <f>(E61*(Valores!E$7+Valores!G$7))+E61</f>
        <v>96000</v>
      </c>
    </row>
    <row r="62" spans="1:6">
      <c r="A62" t="s">
        <v>833</v>
      </c>
      <c r="B62" t="s">
        <v>854</v>
      </c>
      <c r="C62" t="s">
        <v>855</v>
      </c>
      <c r="D62" s="15">
        <v>56</v>
      </c>
      <c r="E62" s="18">
        <f>(D62*Valores!D$7)*Valores!C$2</f>
        <v>56000</v>
      </c>
      <c r="F62" s="4">
        <f>(E62*(Valores!E$7+Valores!G$7))+E62</f>
        <v>112000</v>
      </c>
    </row>
    <row r="63" spans="1:6">
      <c r="A63" t="s">
        <v>833</v>
      </c>
      <c r="B63" t="s">
        <v>856</v>
      </c>
      <c r="C63" t="s">
        <v>857</v>
      </c>
      <c r="D63" s="15">
        <v>28</v>
      </c>
      <c r="E63" s="18">
        <f>(D63*Valores!D$7)*Valores!C$2</f>
        <v>28000</v>
      </c>
      <c r="F63" s="4">
        <f>(E63*(Valores!E$7+Valores!G$7))+E63</f>
        <v>56000</v>
      </c>
    </row>
    <row r="64" spans="1:6">
      <c r="A64" t="s">
        <v>833</v>
      </c>
      <c r="B64" t="s">
        <v>858</v>
      </c>
      <c r="C64" t="s">
        <v>859</v>
      </c>
      <c r="D64" s="15">
        <v>23</v>
      </c>
      <c r="E64" s="18">
        <f>(D64*Valores!D$7)*Valores!C$2</f>
        <v>23000</v>
      </c>
      <c r="F64" s="4">
        <f>(E64*(Valores!E$7+Valores!G$7))+E64</f>
        <v>46000</v>
      </c>
    </row>
    <row r="65" spans="1:6">
      <c r="A65" t="s">
        <v>833</v>
      </c>
      <c r="B65" t="s">
        <v>860</v>
      </c>
      <c r="C65" t="s">
        <v>861</v>
      </c>
      <c r="D65" s="15">
        <v>121</v>
      </c>
      <c r="E65" s="18">
        <f>(D65*Valores!D$7)*Valores!C$2</f>
        <v>121000</v>
      </c>
      <c r="F65" s="4">
        <f>(E65*(Valores!E$7+Valores!G$7))+E65</f>
        <v>242000</v>
      </c>
    </row>
    <row r="66" spans="1:6">
      <c r="A66" t="s">
        <v>862</v>
      </c>
      <c r="B66" t="s">
        <v>863</v>
      </c>
      <c r="C66" t="s">
        <v>864</v>
      </c>
      <c r="D66" s="15">
        <v>59</v>
      </c>
      <c r="E66" s="18">
        <f>(D66*Valores!D$7)*Valores!C$2</f>
        <v>59000</v>
      </c>
      <c r="F66" s="4">
        <f>(E66*(Valores!E$7+Valores!G$7))+E66</f>
        <v>118000</v>
      </c>
    </row>
    <row r="67" spans="1:6">
      <c r="A67" t="s">
        <v>862</v>
      </c>
      <c r="B67" t="s">
        <v>865</v>
      </c>
      <c r="C67" t="s">
        <v>866</v>
      </c>
      <c r="D67" s="15">
        <v>27</v>
      </c>
      <c r="E67" s="18">
        <f>(D67*Valores!D$7)*Valores!C$2</f>
        <v>27000</v>
      </c>
      <c r="F67" s="4">
        <f>(E67*(Valores!E$7+Valores!G$7))+E67</f>
        <v>54000</v>
      </c>
    </row>
    <row r="68" spans="1:6">
      <c r="A68" t="s">
        <v>862</v>
      </c>
      <c r="B68" t="s">
        <v>867</v>
      </c>
      <c r="C68" t="s">
        <v>868</v>
      </c>
      <c r="D68" s="15">
        <v>37</v>
      </c>
      <c r="E68" s="18">
        <f>(D68*Valores!D$7)*Valores!C$2</f>
        <v>37000</v>
      </c>
      <c r="F68" s="4">
        <f>(E68*(Valores!E$7+Valores!G$7))+E68</f>
        <v>74000</v>
      </c>
    </row>
    <row r="69" spans="1:6">
      <c r="A69" t="s">
        <v>862</v>
      </c>
      <c r="B69" t="s">
        <v>869</v>
      </c>
      <c r="C69" t="s">
        <v>870</v>
      </c>
      <c r="D69" s="15">
        <v>14</v>
      </c>
      <c r="E69" s="18">
        <f>(D69*Valores!D$7)*Valores!C$2</f>
        <v>14000</v>
      </c>
      <c r="F69" s="4">
        <f>(E69*(Valores!E$7+Valores!G$7))+E69</f>
        <v>28000</v>
      </c>
    </row>
    <row r="70" spans="1:6">
      <c r="A70" t="s">
        <v>871</v>
      </c>
      <c r="B70" t="s">
        <v>872</v>
      </c>
      <c r="C70" t="s">
        <v>873</v>
      </c>
      <c r="D70" s="15">
        <v>89</v>
      </c>
      <c r="E70" s="18">
        <f>(D70*Valores!D$7)*Valores!C$2</f>
        <v>89000</v>
      </c>
      <c r="F70" s="4">
        <f>(E70*(Valores!E$7+Valores!G$7))+E70</f>
        <v>178000</v>
      </c>
    </row>
    <row r="71" spans="1:6">
      <c r="A71" t="s">
        <v>871</v>
      </c>
      <c r="B71" t="s">
        <v>874</v>
      </c>
      <c r="C71" t="s">
        <v>875</v>
      </c>
      <c r="D71" s="15">
        <v>116</v>
      </c>
      <c r="E71" s="18">
        <f>(D71*Valores!D$7)*Valores!C$2</f>
        <v>116000</v>
      </c>
      <c r="F71" s="4">
        <f>(E71*(Valores!E$7+Valores!G$7))+E71</f>
        <v>232000</v>
      </c>
    </row>
    <row r="72" spans="1:6">
      <c r="A72" t="s">
        <v>871</v>
      </c>
      <c r="B72" t="s">
        <v>876</v>
      </c>
      <c r="C72" t="s">
        <v>877</v>
      </c>
      <c r="D72" s="15">
        <v>116</v>
      </c>
      <c r="E72" s="18">
        <f>(D72*Valores!D$7)*Valores!C$2</f>
        <v>116000</v>
      </c>
      <c r="F72" s="4">
        <f>(E72*(Valores!E$7+Valores!G$7))+E72</f>
        <v>232000</v>
      </c>
    </row>
    <row r="73" spans="1:6">
      <c r="A73" t="s">
        <v>871</v>
      </c>
      <c r="B73" t="s">
        <v>878</v>
      </c>
      <c r="C73" t="s">
        <v>879</v>
      </c>
      <c r="D73" s="15">
        <v>23</v>
      </c>
      <c r="E73" s="18">
        <f>(D73*Valores!D$7)*Valores!C$2</f>
        <v>23000</v>
      </c>
      <c r="F73" s="4">
        <f>(E73*(Valores!E$7+Valores!G$7))+E73</f>
        <v>46000</v>
      </c>
    </row>
    <row r="74" spans="1:6">
      <c r="A74" t="s">
        <v>871</v>
      </c>
      <c r="B74" t="s">
        <v>880</v>
      </c>
      <c r="C74" t="s">
        <v>881</v>
      </c>
      <c r="D74" s="15">
        <v>15</v>
      </c>
      <c r="E74" s="18">
        <f>(D74*Valores!D$7)*Valores!C$2</f>
        <v>15000</v>
      </c>
      <c r="F74" s="4">
        <f>(E74*(Valores!E$7+Valores!G$7))+E74</f>
        <v>30000</v>
      </c>
    </row>
    <row r="75" spans="1:6">
      <c r="A75" t="s">
        <v>871</v>
      </c>
      <c r="B75" t="s">
        <v>882</v>
      </c>
      <c r="C75" t="s">
        <v>883</v>
      </c>
      <c r="D75" s="15">
        <v>15</v>
      </c>
      <c r="E75" s="18">
        <f>(D75*Valores!D$7)*Valores!C$2</f>
        <v>15000</v>
      </c>
      <c r="F75" s="4">
        <f>(E75*(Valores!E$7+Valores!G$7))+E75</f>
        <v>30000</v>
      </c>
    </row>
    <row r="76" spans="1:6">
      <c r="A76" t="s">
        <v>884</v>
      </c>
      <c r="B76" t="s">
        <v>885</v>
      </c>
      <c r="C76" t="s">
        <v>886</v>
      </c>
      <c r="D76" s="15">
        <v>1459</v>
      </c>
      <c r="E76" s="18">
        <f>(D76*Valores!D$7)*Valores!C$2</f>
        <v>1459000</v>
      </c>
      <c r="F76" s="4">
        <f>(E76*(Valores!E$7+Valores!G$7))+E76</f>
        <v>2918000</v>
      </c>
    </row>
    <row r="77" spans="1:6">
      <c r="A77" t="s">
        <v>884</v>
      </c>
      <c r="B77" t="s">
        <v>887</v>
      </c>
      <c r="C77" t="s">
        <v>888</v>
      </c>
      <c r="D77" s="15">
        <v>500</v>
      </c>
      <c r="E77" s="18">
        <f>(D77*Valores!D$7)*Valores!C$2</f>
        <v>500000</v>
      </c>
      <c r="F77" s="4">
        <f>(E77*(Valores!E$7+Valores!G$7))+E77</f>
        <v>1000000</v>
      </c>
    </row>
    <row r="78" spans="1:6">
      <c r="A78" t="s">
        <v>889</v>
      </c>
      <c r="B78" t="s">
        <v>890</v>
      </c>
      <c r="C78" t="s">
        <v>891</v>
      </c>
      <c r="D78" s="15">
        <v>619</v>
      </c>
      <c r="E78" s="18">
        <f>(D78*Valores!D$7)*Valores!C$2</f>
        <v>619000</v>
      </c>
      <c r="F78" s="4">
        <f>(E78*(Valores!E$7+Valores!G$7))+E78</f>
        <v>1238000</v>
      </c>
    </row>
    <row r="79" spans="1:6">
      <c r="A79" t="s">
        <v>889</v>
      </c>
      <c r="B79" t="s">
        <v>892</v>
      </c>
      <c r="C79" t="s">
        <v>893</v>
      </c>
      <c r="D79" s="15">
        <v>458</v>
      </c>
      <c r="E79" s="18">
        <f>(D79*Valores!D$7)*Valores!C$2</f>
        <v>458000</v>
      </c>
      <c r="F79" s="4">
        <f>(E79*(Valores!E$7+Valores!G$7))+E79</f>
        <v>916000</v>
      </c>
    </row>
    <row r="80" spans="1:6">
      <c r="A80" t="s">
        <v>894</v>
      </c>
      <c r="B80" t="s">
        <v>895</v>
      </c>
      <c r="C80" t="s">
        <v>896</v>
      </c>
      <c r="D80" s="15">
        <v>920</v>
      </c>
      <c r="E80" s="18">
        <f>(D80*Valores!D$7)*Valores!C$2</f>
        <v>920000</v>
      </c>
      <c r="F80" s="4">
        <f>(E80*(Valores!E$7+Valores!G$7))+E80</f>
        <v>1840000</v>
      </c>
    </row>
    <row r="81" spans="1:6">
      <c r="A81" t="s">
        <v>894</v>
      </c>
      <c r="B81" t="s">
        <v>897</v>
      </c>
      <c r="C81" t="s">
        <v>898</v>
      </c>
      <c r="D81" s="15">
        <v>920</v>
      </c>
      <c r="E81" s="18">
        <f>(D81*Valores!D$7)*Valores!C$2</f>
        <v>920000</v>
      </c>
      <c r="F81" s="4">
        <f>(E81*(Valores!E$7+Valores!G$7))+E81</f>
        <v>1840000</v>
      </c>
    </row>
    <row r="82" spans="1:6">
      <c r="A82" t="s">
        <v>894</v>
      </c>
      <c r="B82" t="s">
        <v>899</v>
      </c>
      <c r="C82" t="s">
        <v>900</v>
      </c>
      <c r="D82" s="15">
        <v>980</v>
      </c>
      <c r="E82" s="18">
        <f>(D82*Valores!D$7)*Valores!C$2</f>
        <v>980000</v>
      </c>
      <c r="F82" s="4">
        <f>(E82*(Valores!E$7+Valores!G$7))+E82</f>
        <v>1960000</v>
      </c>
    </row>
    <row r="83" spans="1:6">
      <c r="A83" t="s">
        <v>894</v>
      </c>
      <c r="B83" t="s">
        <v>901</v>
      </c>
      <c r="C83" t="s">
        <v>902</v>
      </c>
      <c r="D83" s="15">
        <v>1000</v>
      </c>
      <c r="E83" s="18">
        <f>(D83*Valores!D$7)*Valores!C$2</f>
        <v>1000000</v>
      </c>
      <c r="F83" s="4">
        <f>(E83*(Valores!E$7+Valores!G$7))+E83</f>
        <v>2000000</v>
      </c>
    </row>
    <row r="84" spans="1:6">
      <c r="A84" t="s">
        <v>894</v>
      </c>
      <c r="B84" t="s">
        <v>903</v>
      </c>
      <c r="C84" t="s">
        <v>904</v>
      </c>
      <c r="D84" s="15">
        <v>2667</v>
      </c>
      <c r="E84" s="18">
        <f>(D84*Valores!D$7)*Valores!C$2</f>
        <v>2667000</v>
      </c>
      <c r="F84" s="4">
        <f>(E84*(Valores!E$7+Valores!G$7))+E84</f>
        <v>5334000</v>
      </c>
    </row>
    <row r="85" spans="1:6">
      <c r="A85" t="s">
        <v>894</v>
      </c>
      <c r="B85" t="s">
        <v>905</v>
      </c>
      <c r="C85" t="s">
        <v>906</v>
      </c>
      <c r="D85" s="15">
        <v>1700</v>
      </c>
      <c r="E85" s="18">
        <f>(D85*Valores!D$7)*Valores!C$2</f>
        <v>1700000</v>
      </c>
      <c r="F85" s="4">
        <f>(E85*(Valores!E$7+Valores!G$7))+E85</f>
        <v>3400000</v>
      </c>
    </row>
    <row r="86" spans="1:6">
      <c r="A86" t="s">
        <v>894</v>
      </c>
      <c r="B86" t="s">
        <v>907</v>
      </c>
      <c r="C86" t="s">
        <v>908</v>
      </c>
      <c r="D86" s="15">
        <v>1800</v>
      </c>
      <c r="E86" s="18">
        <f>(D86*Valores!D$7)*Valores!C$2</f>
        <v>1800000</v>
      </c>
      <c r="F86" s="4">
        <f>(E86*(Valores!E$7+Valores!G$7))+E86</f>
        <v>3600000</v>
      </c>
    </row>
    <row r="87" spans="1:6">
      <c r="A87" t="s">
        <v>894</v>
      </c>
      <c r="B87" t="s">
        <v>909</v>
      </c>
      <c r="C87" t="s">
        <v>910</v>
      </c>
      <c r="D87" s="15">
        <v>1000</v>
      </c>
      <c r="E87" s="18">
        <f>(D87*Valores!D$7)*Valores!C$2</f>
        <v>1000000</v>
      </c>
      <c r="F87" s="4">
        <f>(E87*(Valores!E$7+Valores!G$7))+E87</f>
        <v>2000000</v>
      </c>
    </row>
    <row r="88" spans="1:6">
      <c r="A88" t="s">
        <v>894</v>
      </c>
      <c r="B88" t="s">
        <v>911</v>
      </c>
      <c r="C88" t="s">
        <v>912</v>
      </c>
      <c r="D88" s="15">
        <v>470</v>
      </c>
      <c r="E88" s="18">
        <f>(D88*Valores!D$7)*Valores!C$2</f>
        <v>470000</v>
      </c>
      <c r="F88" s="4">
        <f>(E88*(Valores!E$7+Valores!G$7))+E88</f>
        <v>940000</v>
      </c>
    </row>
    <row r="89" spans="1:6">
      <c r="A89" t="s">
        <v>913</v>
      </c>
      <c r="B89" t="s">
        <v>914</v>
      </c>
      <c r="C89" t="s">
        <v>915</v>
      </c>
      <c r="D89" s="15">
        <v>90</v>
      </c>
      <c r="E89" s="18">
        <f>(D89*Valores!D$7)*Valores!C$2</f>
        <v>90000</v>
      </c>
      <c r="F89" s="4">
        <f>(E89*(Valores!E$7+Valores!G$7))+E89</f>
        <v>180000</v>
      </c>
    </row>
    <row r="90" spans="1:6">
      <c r="A90" t="s">
        <v>913</v>
      </c>
      <c r="B90" t="s">
        <v>916</v>
      </c>
      <c r="C90" t="s">
        <v>917</v>
      </c>
      <c r="D90" s="15">
        <v>10</v>
      </c>
      <c r="E90" s="18">
        <f>(D90*Valores!D$7)*Valores!C$2</f>
        <v>10000</v>
      </c>
      <c r="F90" s="4">
        <f>(E90*(Valores!E$7+Valores!G$7))+E90</f>
        <v>20000</v>
      </c>
    </row>
    <row r="91" spans="1:6">
      <c r="A91" t="s">
        <v>913</v>
      </c>
      <c r="B91" t="s">
        <v>918</v>
      </c>
      <c r="C91" t="s">
        <v>919</v>
      </c>
      <c r="D91" s="15" t="s">
        <v>1093</v>
      </c>
      <c r="E91" s="18"/>
      <c r="F91" s="18"/>
    </row>
    <row r="92" spans="1:6">
      <c r="A92" t="s">
        <v>913</v>
      </c>
      <c r="B92" t="s">
        <v>920</v>
      </c>
      <c r="C92" t="s">
        <v>921</v>
      </c>
      <c r="D92" s="15">
        <v>5</v>
      </c>
      <c r="E92" s="18">
        <f>(D92*Valores!D$7)*Valores!C$2</f>
        <v>5000</v>
      </c>
      <c r="F92" s="4">
        <f>(E92*(Valores!E$7+Valores!G$7))+E92</f>
        <v>10000</v>
      </c>
    </row>
    <row r="93" spans="1:6">
      <c r="A93" t="s">
        <v>913</v>
      </c>
      <c r="B93" t="s">
        <v>922</v>
      </c>
      <c r="C93" t="s">
        <v>923</v>
      </c>
      <c r="D93" s="15">
        <v>30</v>
      </c>
      <c r="E93" s="18">
        <f>(D93*Valores!D$7)*Valores!C$2</f>
        <v>30000</v>
      </c>
      <c r="F93" s="4">
        <f>(E93*(Valores!E$7+Valores!G$7))+E93</f>
        <v>60000</v>
      </c>
    </row>
    <row r="94" spans="1:6" ht="30">
      <c r="A94" t="s">
        <v>924</v>
      </c>
      <c r="B94" t="s">
        <v>925</v>
      </c>
      <c r="C94" s="17" t="s">
        <v>926</v>
      </c>
      <c r="D94" s="15">
        <v>3500</v>
      </c>
      <c r="E94" s="18">
        <f>(D94*Valores!D$7)*Valores!C$2</f>
        <v>3500000</v>
      </c>
      <c r="F94" s="4">
        <f>(E94*(Valores!E$7+Valores!G$7))+E94</f>
        <v>7000000</v>
      </c>
    </row>
    <row r="95" spans="1:6">
      <c r="A95" t="s">
        <v>927</v>
      </c>
      <c r="B95" t="s">
        <v>928</v>
      </c>
      <c r="C95" t="s">
        <v>929</v>
      </c>
      <c r="D95" s="15">
        <v>2500</v>
      </c>
      <c r="E95" s="18">
        <f>(D95*Valores!D$7)*Valores!C$2</f>
        <v>2500000</v>
      </c>
      <c r="F95" s="4">
        <f>(E95*(Valores!E$7+Valores!G$7))+E95</f>
        <v>5000000</v>
      </c>
    </row>
    <row r="96" spans="1:6">
      <c r="A96" t="s">
        <v>927</v>
      </c>
      <c r="B96" t="s">
        <v>930</v>
      </c>
      <c r="C96" t="s">
        <v>931</v>
      </c>
      <c r="D96" s="15">
        <v>1600</v>
      </c>
      <c r="E96" s="18">
        <f>(D96*Valores!D$7)*Valores!C$2</f>
        <v>1600000</v>
      </c>
      <c r="F96" s="4">
        <f>(E96*(Valores!E$7+Valores!G$7))+E96</f>
        <v>3200000</v>
      </c>
    </row>
    <row r="97" spans="1:6" ht="30">
      <c r="A97" t="s">
        <v>927</v>
      </c>
      <c r="B97" t="s">
        <v>932</v>
      </c>
      <c r="C97" s="17" t="s">
        <v>949</v>
      </c>
      <c r="D97" s="15">
        <v>1200</v>
      </c>
      <c r="E97" s="18">
        <f>(D97*Valores!D$7)*Valores!C$2</f>
        <v>1200000</v>
      </c>
      <c r="F97" s="4">
        <f>(E97*(Valores!E$7+Valores!G$7))+E97</f>
        <v>2400000</v>
      </c>
    </row>
    <row r="98" spans="1:6">
      <c r="A98" t="s">
        <v>927</v>
      </c>
      <c r="B98" t="s">
        <v>933</v>
      </c>
      <c r="C98" t="s">
        <v>934</v>
      </c>
      <c r="D98" s="15">
        <v>145</v>
      </c>
      <c r="E98" s="18">
        <f>(D98*Valores!D$7)*Valores!C$2</f>
        <v>145000</v>
      </c>
      <c r="F98" s="4">
        <f>(E98*(Valores!E$7+Valores!G$7))+E98</f>
        <v>290000</v>
      </c>
    </row>
    <row r="99" spans="1:6">
      <c r="A99" t="s">
        <v>927</v>
      </c>
      <c r="B99" t="s">
        <v>935</v>
      </c>
      <c r="C99" s="17" t="s">
        <v>950</v>
      </c>
      <c r="D99" s="15">
        <v>115</v>
      </c>
      <c r="E99" s="18">
        <f>(D99*Valores!D$7)*Valores!C$2</f>
        <v>115000</v>
      </c>
      <c r="F99" s="4">
        <f>(E99*(Valores!E$7+Valores!G$7))+E99</f>
        <v>230000</v>
      </c>
    </row>
    <row r="100" spans="1:6">
      <c r="A100" t="s">
        <v>927</v>
      </c>
      <c r="B100" t="s">
        <v>936</v>
      </c>
      <c r="C100" t="s">
        <v>937</v>
      </c>
      <c r="D100" s="15">
        <v>200</v>
      </c>
      <c r="E100" s="18">
        <f>(D100*Valores!D$7)*Valores!C$2</f>
        <v>200000</v>
      </c>
      <c r="F100" s="4">
        <f>(E100*(Valores!E$7+Valores!G$7))+E100</f>
        <v>400000</v>
      </c>
    </row>
    <row r="101" spans="1:6">
      <c r="A101" t="s">
        <v>938</v>
      </c>
      <c r="B101" t="s">
        <v>939</v>
      </c>
      <c r="C101" t="s">
        <v>940</v>
      </c>
      <c r="D101" s="15">
        <v>1500</v>
      </c>
      <c r="E101" s="18">
        <f>(D101*Valores!D$7)*Valores!C$2</f>
        <v>1500000</v>
      </c>
      <c r="F101" s="4">
        <f>(E101*(Valores!E$7+Valores!G$7))+E101</f>
        <v>3000000</v>
      </c>
    </row>
    <row r="102" spans="1:6" ht="30">
      <c r="A102" s="17" t="s">
        <v>952</v>
      </c>
      <c r="B102" t="s">
        <v>941</v>
      </c>
      <c r="C102" s="17" t="s">
        <v>951</v>
      </c>
      <c r="D102" s="15">
        <v>3000</v>
      </c>
      <c r="E102" s="18">
        <f>(D102*Valores!D$7)*Valores!C$2</f>
        <v>3000000</v>
      </c>
      <c r="F102" s="4">
        <f>(E102*(Valores!E$7+Valores!G$7))+E102</f>
        <v>6000000</v>
      </c>
    </row>
    <row r="103" spans="1:6">
      <c r="A103" s="17" t="s">
        <v>952</v>
      </c>
      <c r="B103" t="s">
        <v>942</v>
      </c>
      <c r="C103" t="s">
        <v>943</v>
      </c>
      <c r="D103" s="15">
        <v>2400</v>
      </c>
      <c r="E103" s="18">
        <f>(D103*Valores!D$7)*Valores!C$2</f>
        <v>2400000</v>
      </c>
      <c r="F103" s="4">
        <f>(E103*(Valores!E$7+Valores!G$7))+E103</f>
        <v>4800000</v>
      </c>
    </row>
    <row r="104" spans="1:6">
      <c r="A104" t="s">
        <v>944</v>
      </c>
      <c r="B104" t="s">
        <v>945</v>
      </c>
      <c r="C104" t="s">
        <v>946</v>
      </c>
      <c r="D104" s="15">
        <v>990</v>
      </c>
      <c r="E104" s="18">
        <f>(D104*Valores!D$7)*Valores!C$2</f>
        <v>990000</v>
      </c>
      <c r="F104" s="4">
        <f>(E104*(Valores!E$7+Valores!G$7))+E104</f>
        <v>1980000</v>
      </c>
    </row>
    <row r="105" spans="1:6">
      <c r="A105" t="s">
        <v>944</v>
      </c>
      <c r="B105" t="s">
        <v>947</v>
      </c>
      <c r="C105" t="s">
        <v>948</v>
      </c>
      <c r="D105" s="15">
        <v>1200</v>
      </c>
      <c r="E105" s="18">
        <f>(D105*Valores!D$7)*Valores!C$2</f>
        <v>1200000</v>
      </c>
      <c r="F105" s="4">
        <f>(E105*(Valores!E$7+Valores!G$7))+E105</f>
        <v>2400000</v>
      </c>
    </row>
  </sheetData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zoomScale="70" zoomScaleNormal="70" workbookViewId="0">
      <selection activeCell="G16" sqref="G16"/>
    </sheetView>
  </sheetViews>
  <sheetFormatPr baseColWidth="10" defaultColWidth="102" defaultRowHeight="15"/>
  <cols>
    <col min="1" max="1" width="13.7109375" bestFit="1" customWidth="1"/>
    <col min="2" max="2" width="16.7109375" bestFit="1" customWidth="1"/>
    <col min="3" max="3" width="97.28515625" bestFit="1" customWidth="1"/>
    <col min="4" max="4" width="24.5703125" bestFit="1" customWidth="1"/>
    <col min="5" max="5" width="15.5703125" bestFit="1" customWidth="1"/>
    <col min="6" max="6" width="19.7109375" bestFit="1" customWidth="1"/>
  </cols>
  <sheetData>
    <row r="1" spans="1:6">
      <c r="A1" s="42" t="s">
        <v>1244</v>
      </c>
      <c r="B1" s="23" t="s">
        <v>423</v>
      </c>
      <c r="C1" s="23" t="s">
        <v>413</v>
      </c>
      <c r="D1" s="43" t="s">
        <v>411</v>
      </c>
      <c r="E1" s="23" t="s">
        <v>409</v>
      </c>
      <c r="F1" s="24" t="s">
        <v>410</v>
      </c>
    </row>
    <row r="2" spans="1:6">
      <c r="A2" t="s">
        <v>1239</v>
      </c>
      <c r="B2" t="s">
        <v>1242</v>
      </c>
      <c r="C2" t="s">
        <v>1240</v>
      </c>
      <c r="D2" s="26">
        <v>900</v>
      </c>
      <c r="E2" s="18">
        <f>Tabla3[[#This Row],[Precio de Lista en USD]]*Valores!$C$2*Valores!$D$10</f>
        <v>900000</v>
      </c>
      <c r="F2" s="4">
        <f>(E2*(Valores!E$10+Valores!F$10+Valores!G$10))+E2</f>
        <v>1980000.0000000002</v>
      </c>
    </row>
    <row r="3" spans="1:6">
      <c r="A3" t="s">
        <v>1239</v>
      </c>
      <c r="B3" t="s">
        <v>1243</v>
      </c>
      <c r="C3" t="s">
        <v>1241</v>
      </c>
      <c r="D3" s="26">
        <v>950</v>
      </c>
      <c r="E3" s="18">
        <f>Tabla3[[#This Row],[Precio de Lista en USD]]*Valores!$C$2*Valores!$D$10</f>
        <v>950000</v>
      </c>
      <c r="F3" s="18">
        <f>(E3*(Valores!E$10+Valores!F$10+Valores!G$10))+E3</f>
        <v>2090000.0000000002</v>
      </c>
    </row>
    <row r="4" spans="1:6">
      <c r="A4" t="s">
        <v>1259</v>
      </c>
      <c r="B4" t="s">
        <v>1260</v>
      </c>
      <c r="C4" t="s">
        <v>1245</v>
      </c>
      <c r="D4" s="26">
        <v>6.25</v>
      </c>
      <c r="E4" s="18">
        <f>Tabla3[[#This Row],[Precio de Lista en USD]]*Valores!$C$2*Valores!$D$10</f>
        <v>6250</v>
      </c>
      <c r="F4" s="18">
        <f>(E4*(Valores!E$10+Valores!F$10+Valores!G$10))+E4</f>
        <v>13750</v>
      </c>
    </row>
    <row r="5" spans="1:6">
      <c r="A5" t="s">
        <v>1259</v>
      </c>
      <c r="B5" t="s">
        <v>1261</v>
      </c>
      <c r="C5" t="s">
        <v>1246</v>
      </c>
      <c r="D5" s="26">
        <v>6.6</v>
      </c>
      <c r="E5" s="18">
        <f>Tabla3[[#This Row],[Precio de Lista en USD]]*Valores!$C$2*Valores!$D$10</f>
        <v>6600</v>
      </c>
      <c r="F5" s="18">
        <f>(E5*(Valores!E$10+Valores!F$10+Valores!G$10))+E5</f>
        <v>14520</v>
      </c>
    </row>
    <row r="6" spans="1:6">
      <c r="A6" t="s">
        <v>1259</v>
      </c>
      <c r="B6" t="s">
        <v>1262</v>
      </c>
      <c r="C6" t="s">
        <v>1247</v>
      </c>
      <c r="D6" s="26">
        <v>6.21</v>
      </c>
      <c r="E6" s="18">
        <f>Tabla3[[#This Row],[Precio de Lista en USD]]*Valores!$C$2*Valores!$D$10</f>
        <v>6210</v>
      </c>
      <c r="F6" s="18">
        <f>(E6*(Valores!E$10+Valores!F$10+Valores!G$10))+E6</f>
        <v>13662</v>
      </c>
    </row>
    <row r="7" spans="1:6">
      <c r="A7" t="s">
        <v>1259</v>
      </c>
      <c r="B7" t="s">
        <v>1263</v>
      </c>
      <c r="C7" t="s">
        <v>1248</v>
      </c>
      <c r="D7" s="26">
        <v>6.6</v>
      </c>
      <c r="E7" s="18">
        <f>Tabla3[[#This Row],[Precio de Lista en USD]]*Valores!$C$2*Valores!$D$10</f>
        <v>6600</v>
      </c>
      <c r="F7" s="18">
        <f>(E7*(Valores!E$10+Valores!F$10+Valores!G$10))+E7</f>
        <v>14520</v>
      </c>
    </row>
    <row r="8" spans="1:6">
      <c r="A8" t="s">
        <v>1259</v>
      </c>
      <c r="B8" t="s">
        <v>1264</v>
      </c>
      <c r="C8" t="s">
        <v>1249</v>
      </c>
      <c r="D8" s="26">
        <v>5.0999999999999996</v>
      </c>
      <c r="E8" s="18">
        <f>Tabla3[[#This Row],[Precio de Lista en USD]]*Valores!$C$2*Valores!$D$10</f>
        <v>5100</v>
      </c>
      <c r="F8" s="18">
        <f>(E8*(Valores!E$10+Valores!F$10+Valores!G$10))+E8</f>
        <v>11220</v>
      </c>
    </row>
    <row r="9" spans="1:6">
      <c r="A9" t="s">
        <v>1259</v>
      </c>
      <c r="B9" t="s">
        <v>1265</v>
      </c>
      <c r="C9" t="s">
        <v>1250</v>
      </c>
      <c r="D9" s="26">
        <v>6.4</v>
      </c>
      <c r="E9" s="18">
        <f>Tabla3[[#This Row],[Precio de Lista en USD]]*Valores!$C$2*Valores!$D$10</f>
        <v>6400</v>
      </c>
      <c r="F9" s="18">
        <f>(E9*(Valores!E$10+Valores!F$10+Valores!G$10))+E9</f>
        <v>14080</v>
      </c>
    </row>
    <row r="10" spans="1:6">
      <c r="A10" t="s">
        <v>1259</v>
      </c>
      <c r="B10" t="s">
        <v>1266</v>
      </c>
      <c r="C10" t="s">
        <v>1251</v>
      </c>
      <c r="D10" s="26">
        <v>3.2</v>
      </c>
      <c r="E10" s="18">
        <f>Tabla3[[#This Row],[Precio de Lista en USD]]*Valores!$C$2*Valores!$D$10</f>
        <v>3200</v>
      </c>
      <c r="F10" s="18">
        <f>(E10*(Valores!E$10+Valores!F$10+Valores!G$10))+E10</f>
        <v>7040</v>
      </c>
    </row>
    <row r="11" spans="1:6">
      <c r="A11" t="s">
        <v>1259</v>
      </c>
      <c r="B11" t="s">
        <v>1267</v>
      </c>
      <c r="C11" t="s">
        <v>1252</v>
      </c>
      <c r="D11" s="26">
        <v>5.6</v>
      </c>
      <c r="E11" s="18">
        <f>Tabla3[[#This Row],[Precio de Lista en USD]]*Valores!$C$2*Valores!$D$10</f>
        <v>5600</v>
      </c>
      <c r="F11" s="18">
        <f>(E11*(Valores!E$10+Valores!F$10+Valores!G$10))+E11</f>
        <v>12320</v>
      </c>
    </row>
    <row r="12" spans="1:6">
      <c r="A12" t="s">
        <v>1259</v>
      </c>
      <c r="B12" t="s">
        <v>1268</v>
      </c>
      <c r="C12" t="s">
        <v>1253</v>
      </c>
      <c r="D12" s="26">
        <v>6.6</v>
      </c>
      <c r="E12" s="18">
        <f>Tabla3[[#This Row],[Precio de Lista en USD]]*Valores!$C$2*Valores!$D$10</f>
        <v>6600</v>
      </c>
      <c r="F12" s="18">
        <f>(E12*(Valores!E$10+Valores!F$10+Valores!G$10))+E12</f>
        <v>14520</v>
      </c>
    </row>
    <row r="13" spans="1:6">
      <c r="A13" t="s">
        <v>1259</v>
      </c>
      <c r="B13" t="s">
        <v>1269</v>
      </c>
      <c r="C13" t="s">
        <v>1254</v>
      </c>
      <c r="D13" s="26">
        <v>3.9</v>
      </c>
      <c r="E13" s="18">
        <f>Tabla3[[#This Row],[Precio de Lista en USD]]*Valores!$C$2*Valores!$D$10</f>
        <v>3900</v>
      </c>
      <c r="F13" s="18">
        <f>(E13*(Valores!E$10+Valores!F$10+Valores!G$10))+E13</f>
        <v>8580</v>
      </c>
    </row>
    <row r="14" spans="1:6">
      <c r="A14" t="s">
        <v>1259</v>
      </c>
      <c r="B14" t="s">
        <v>1270</v>
      </c>
      <c r="C14" t="s">
        <v>1255</v>
      </c>
      <c r="D14" s="26">
        <v>6.3076923076923066</v>
      </c>
      <c r="E14" s="18">
        <f>Tabla3[[#This Row],[Precio de Lista en USD]]*Valores!$C$2*Valores!$D$10</f>
        <v>6307.6923076923067</v>
      </c>
      <c r="F14" s="18">
        <f>(E14*(Valores!E$10+Valores!F$10+Valores!G$10))+E14</f>
        <v>13876.923076923076</v>
      </c>
    </row>
    <row r="15" spans="1:6">
      <c r="A15" t="s">
        <v>1259</v>
      </c>
      <c r="B15" t="s">
        <v>1271</v>
      </c>
      <c r="C15" t="s">
        <v>1256</v>
      </c>
      <c r="D15" s="26">
        <v>5.8461538461538458</v>
      </c>
      <c r="E15" s="18">
        <f>Tabla3[[#This Row],[Precio de Lista en USD]]*Valores!$C$2*Valores!$D$10</f>
        <v>5846.1538461538457</v>
      </c>
      <c r="F15" s="18">
        <f>(E15*(Valores!E$10+Valores!F$10+Valores!G$10))+E15</f>
        <v>12861.538461538461</v>
      </c>
    </row>
    <row r="16" spans="1:6">
      <c r="A16" t="s">
        <v>1259</v>
      </c>
      <c r="B16" t="s">
        <v>1272</v>
      </c>
      <c r="C16" t="s">
        <v>1257</v>
      </c>
      <c r="D16" s="26">
        <v>5.4</v>
      </c>
      <c r="E16" s="18">
        <f>Tabla3[[#This Row],[Precio de Lista en USD]]*Valores!$C$2*Valores!$D$10</f>
        <v>5400</v>
      </c>
      <c r="F16" s="18">
        <f>(E16*(Valores!E$10+Valores!F$10+Valores!G$10))+E16</f>
        <v>11880</v>
      </c>
    </row>
    <row r="17" spans="1:6">
      <c r="A17" t="s">
        <v>1259</v>
      </c>
      <c r="B17" t="s">
        <v>1273</v>
      </c>
      <c r="C17" t="s">
        <v>1258</v>
      </c>
      <c r="D17" s="26">
        <v>1.9230769230769229</v>
      </c>
      <c r="E17" s="18">
        <f>Tabla3[[#This Row],[Precio de Lista en USD]]*Valores!$C$2*Valores!$D$10</f>
        <v>1923.0769230769229</v>
      </c>
      <c r="F17" s="18">
        <f>(E17*(Valores!E$10+Valores!F$10+Valores!G$10))+E17</f>
        <v>4230.7692307692305</v>
      </c>
    </row>
    <row r="18" spans="1:6">
      <c r="A18" t="s">
        <v>1297</v>
      </c>
      <c r="B18" t="s">
        <v>1298</v>
      </c>
      <c r="C18" t="s">
        <v>1274</v>
      </c>
      <c r="D18" s="26">
        <v>70</v>
      </c>
      <c r="E18" s="18">
        <f>Tabla3[[#This Row],[Precio de Lista en USD]]*Valores!$C$2*Valores!$D$10</f>
        <v>70000</v>
      </c>
      <c r="F18" s="18">
        <f>(E18*(Valores!E$10+Valores!F$10+Valores!G$10))+E18</f>
        <v>154000</v>
      </c>
    </row>
    <row r="19" spans="1:6">
      <c r="A19" t="s">
        <v>1297</v>
      </c>
      <c r="B19" t="s">
        <v>1299</v>
      </c>
      <c r="C19" t="s">
        <v>1275</v>
      </c>
      <c r="D19" s="26">
        <v>50</v>
      </c>
      <c r="E19" s="18">
        <f>Tabla3[[#This Row],[Precio de Lista en USD]]*Valores!$C$2*Valores!$D$10</f>
        <v>50000</v>
      </c>
      <c r="F19" s="18">
        <f>(E19*(Valores!E$10+Valores!F$10+Valores!G$10))+E19</f>
        <v>110000</v>
      </c>
    </row>
    <row r="20" spans="1:6">
      <c r="A20" t="s">
        <v>1297</v>
      </c>
      <c r="B20" t="s">
        <v>1300</v>
      </c>
      <c r="C20" t="s">
        <v>1276</v>
      </c>
      <c r="D20" s="26">
        <v>120</v>
      </c>
      <c r="E20" s="18">
        <f>Tabla3[[#This Row],[Precio de Lista en USD]]*Valores!$C$2*Valores!$D$10</f>
        <v>120000</v>
      </c>
      <c r="F20" s="18">
        <f>(E20*(Valores!E$10+Valores!F$10+Valores!G$10))+E20</f>
        <v>264000</v>
      </c>
    </row>
    <row r="21" spans="1:6">
      <c r="A21" t="s">
        <v>1297</v>
      </c>
      <c r="B21" t="s">
        <v>1301</v>
      </c>
      <c r="C21" t="s">
        <v>1277</v>
      </c>
      <c r="D21" s="26">
        <v>95</v>
      </c>
      <c r="E21" s="18">
        <f>Tabla3[[#This Row],[Precio de Lista en USD]]*Valores!$C$2*Valores!$D$10</f>
        <v>95000</v>
      </c>
      <c r="F21" s="18">
        <f>(E21*(Valores!E$10+Valores!F$10+Valores!G$10))+E21</f>
        <v>209000</v>
      </c>
    </row>
    <row r="22" spans="1:6">
      <c r="A22" t="s">
        <v>1297</v>
      </c>
      <c r="B22" t="s">
        <v>1302</v>
      </c>
      <c r="C22" t="s">
        <v>1278</v>
      </c>
      <c r="D22" s="26">
        <v>110</v>
      </c>
      <c r="E22" s="18">
        <f>Tabla3[[#This Row],[Precio de Lista en USD]]*Valores!$C$2*Valores!$D$10</f>
        <v>110000</v>
      </c>
      <c r="F22" s="18">
        <f>(E22*(Valores!E$10+Valores!F$10+Valores!G$10))+E22</f>
        <v>242000.00000000003</v>
      </c>
    </row>
    <row r="23" spans="1:6">
      <c r="A23" t="s">
        <v>1297</v>
      </c>
      <c r="B23" t="s">
        <v>1303</v>
      </c>
      <c r="C23" t="s">
        <v>1279</v>
      </c>
      <c r="D23" s="26">
        <v>11</v>
      </c>
      <c r="E23" s="18">
        <f>Tabla3[[#This Row],[Precio de Lista en USD]]*Valores!$C$2*Valores!$D$10</f>
        <v>11000</v>
      </c>
      <c r="F23" s="18">
        <f>(E23*(Valores!E$10+Valores!F$10+Valores!G$10))+E23</f>
        <v>24200</v>
      </c>
    </row>
    <row r="24" spans="1:6">
      <c r="A24" t="s">
        <v>1297</v>
      </c>
      <c r="B24" t="s">
        <v>1304</v>
      </c>
      <c r="C24" t="s">
        <v>1280</v>
      </c>
      <c r="D24" s="26">
        <v>80</v>
      </c>
      <c r="E24" s="18">
        <f>Tabla3[[#This Row],[Precio de Lista en USD]]*Valores!$C$2*Valores!$D$10</f>
        <v>80000</v>
      </c>
      <c r="F24" s="18">
        <f>(E24*(Valores!E$10+Valores!F$10+Valores!G$10))+E24</f>
        <v>176000</v>
      </c>
    </row>
    <row r="25" spans="1:6">
      <c r="A25" t="s">
        <v>1297</v>
      </c>
      <c r="B25" t="s">
        <v>1305</v>
      </c>
      <c r="C25" t="s">
        <v>1281</v>
      </c>
      <c r="D25" s="26">
        <v>140</v>
      </c>
      <c r="E25" s="18">
        <f>Tabla3[[#This Row],[Precio de Lista en USD]]*Valores!$C$2*Valores!$D$10</f>
        <v>140000</v>
      </c>
      <c r="F25" s="18">
        <f>(E25*(Valores!E$10+Valores!F$10+Valores!G$10))+E25</f>
        <v>308000</v>
      </c>
    </row>
    <row r="26" spans="1:6">
      <c r="A26" t="s">
        <v>1297</v>
      </c>
      <c r="B26" t="s">
        <v>1306</v>
      </c>
      <c r="C26" t="s">
        <v>1282</v>
      </c>
      <c r="D26" s="26">
        <v>140</v>
      </c>
      <c r="E26" s="18">
        <f>Tabla3[[#This Row],[Precio de Lista en USD]]*Valores!$C$2*Valores!$D$10</f>
        <v>140000</v>
      </c>
      <c r="F26" s="18">
        <f>(E26*(Valores!E$10+Valores!F$10+Valores!G$10))+E26</f>
        <v>308000</v>
      </c>
    </row>
    <row r="27" spans="1:6">
      <c r="A27" t="s">
        <v>1297</v>
      </c>
      <c r="B27" t="s">
        <v>1307</v>
      </c>
      <c r="C27" t="s">
        <v>1283</v>
      </c>
      <c r="D27" s="26">
        <v>100</v>
      </c>
      <c r="E27" s="18">
        <f>Tabla3[[#This Row],[Precio de Lista en USD]]*Valores!$C$2*Valores!$D$10</f>
        <v>100000</v>
      </c>
      <c r="F27" s="18">
        <f>(E27*(Valores!E$10+Valores!F$10+Valores!G$10))+E27</f>
        <v>220000</v>
      </c>
    </row>
    <row r="28" spans="1:6">
      <c r="A28" t="s">
        <v>1297</v>
      </c>
      <c r="B28" t="s">
        <v>1308</v>
      </c>
      <c r="C28" t="s">
        <v>1284</v>
      </c>
      <c r="D28" s="26">
        <v>140</v>
      </c>
      <c r="E28" s="18">
        <f>Tabla3[[#This Row],[Precio de Lista en USD]]*Valores!$C$2*Valores!$D$10</f>
        <v>140000</v>
      </c>
      <c r="F28" s="18">
        <f>(E28*(Valores!E$10+Valores!F$10+Valores!G$10))+E28</f>
        <v>308000</v>
      </c>
    </row>
    <row r="29" spans="1:6">
      <c r="A29" t="s">
        <v>1297</v>
      </c>
      <c r="B29" t="s">
        <v>1309</v>
      </c>
      <c r="C29" t="s">
        <v>1285</v>
      </c>
      <c r="D29" s="26">
        <v>500</v>
      </c>
      <c r="E29" s="18">
        <f>Tabla3[[#This Row],[Precio de Lista en USD]]*Valores!$C$2*Valores!$D$10</f>
        <v>500000</v>
      </c>
      <c r="F29" s="18">
        <f>(E29*(Valores!E$10+Valores!F$10+Valores!G$10))+E29</f>
        <v>1100000</v>
      </c>
    </row>
    <row r="30" spans="1:6">
      <c r="A30" t="s">
        <v>1297</v>
      </c>
      <c r="B30" t="s">
        <v>1310</v>
      </c>
      <c r="C30" t="s">
        <v>1286</v>
      </c>
      <c r="D30" s="26">
        <v>100</v>
      </c>
      <c r="E30" s="18">
        <f>Tabla3[[#This Row],[Precio de Lista en USD]]*Valores!$C$2*Valores!$D$10</f>
        <v>100000</v>
      </c>
      <c r="F30" s="18">
        <f>(E30*(Valores!E$10+Valores!F$10+Valores!G$10))+E30</f>
        <v>220000</v>
      </c>
    </row>
    <row r="31" spans="1:6">
      <c r="A31" t="s">
        <v>1297</v>
      </c>
      <c r="B31" t="s">
        <v>1311</v>
      </c>
      <c r="C31" t="s">
        <v>1287</v>
      </c>
      <c r="D31" s="26">
        <v>70</v>
      </c>
      <c r="E31" s="18">
        <f>Tabla3[[#This Row],[Precio de Lista en USD]]*Valores!$C$2*Valores!$D$10</f>
        <v>70000</v>
      </c>
      <c r="F31" s="18">
        <f>(E31*(Valores!E$10+Valores!F$10+Valores!G$10))+E31</f>
        <v>154000</v>
      </c>
    </row>
    <row r="32" spans="1:6">
      <c r="A32" t="s">
        <v>1297</v>
      </c>
      <c r="B32" t="s">
        <v>1312</v>
      </c>
      <c r="C32" t="s">
        <v>1288</v>
      </c>
      <c r="D32" s="26">
        <v>63</v>
      </c>
      <c r="E32" s="18">
        <f>Tabla3[[#This Row],[Precio de Lista en USD]]*Valores!$C$2*Valores!$D$10</f>
        <v>63000</v>
      </c>
      <c r="F32" s="18">
        <f>(E32*(Valores!E$10+Valores!F$10+Valores!G$10))+E32</f>
        <v>138600</v>
      </c>
    </row>
    <row r="33" spans="1:6">
      <c r="A33" t="s">
        <v>1297</v>
      </c>
      <c r="B33" t="s">
        <v>1313</v>
      </c>
      <c r="C33" t="s">
        <v>1289</v>
      </c>
      <c r="D33" s="26">
        <v>140</v>
      </c>
      <c r="E33" s="18">
        <f>Tabla3[[#This Row],[Precio de Lista en USD]]*Valores!$C$2*Valores!$D$10</f>
        <v>140000</v>
      </c>
      <c r="F33" s="18">
        <f>(E33*(Valores!E$10+Valores!F$10+Valores!G$10))+E33</f>
        <v>308000</v>
      </c>
    </row>
    <row r="34" spans="1:6">
      <c r="A34" t="s">
        <v>1297</v>
      </c>
      <c r="B34" t="s">
        <v>1314</v>
      </c>
      <c r="C34" t="s">
        <v>1290</v>
      </c>
      <c r="D34" s="26">
        <v>65</v>
      </c>
      <c r="E34" s="18">
        <f>Tabla3[[#This Row],[Precio de Lista en USD]]*Valores!$C$2*Valores!$D$10</f>
        <v>65000</v>
      </c>
      <c r="F34" s="18">
        <f>(E34*(Valores!E$10+Valores!F$10+Valores!G$10))+E34</f>
        <v>143000</v>
      </c>
    </row>
    <row r="35" spans="1:6">
      <c r="A35" t="s">
        <v>1297</v>
      </c>
      <c r="B35" t="s">
        <v>1315</v>
      </c>
      <c r="C35" t="s">
        <v>1291</v>
      </c>
      <c r="D35" s="26">
        <v>6.15</v>
      </c>
      <c r="E35" s="18">
        <f>Tabla3[[#This Row],[Precio de Lista en USD]]*Valores!$C$2*Valores!$D$10</f>
        <v>6150</v>
      </c>
      <c r="F35" s="18">
        <f>(E35*(Valores!E$10+Valores!F$10+Valores!G$10))+E35</f>
        <v>13530</v>
      </c>
    </row>
    <row r="36" spans="1:6">
      <c r="A36" t="s">
        <v>1297</v>
      </c>
      <c r="B36" t="s">
        <v>1316</v>
      </c>
      <c r="C36" t="s">
        <v>1292</v>
      </c>
      <c r="D36" s="26"/>
      <c r="E36" s="18">
        <f>Tabla3[[#This Row],[Precio de Lista en USD]]*Valores!$C$2*Valores!$D$10</f>
        <v>0</v>
      </c>
      <c r="F36" s="18">
        <f>(E36*(Valores!E$10+Valores!F$10+Valores!G$10))+E36</f>
        <v>0</v>
      </c>
    </row>
    <row r="37" spans="1:6">
      <c r="A37" t="s">
        <v>1297</v>
      </c>
      <c r="B37" t="s">
        <v>1317</v>
      </c>
      <c r="C37" t="s">
        <v>1293</v>
      </c>
      <c r="D37" s="26">
        <v>3</v>
      </c>
      <c r="E37" s="18">
        <f>Tabla3[[#This Row],[Precio de Lista en USD]]*Valores!$C$2*Valores!$D$10</f>
        <v>3000</v>
      </c>
      <c r="F37" s="18">
        <f>(E37*(Valores!E$10+Valores!F$10+Valores!G$10))+E37</f>
        <v>6600</v>
      </c>
    </row>
    <row r="38" spans="1:6">
      <c r="A38" t="s">
        <v>1297</v>
      </c>
      <c r="B38" t="s">
        <v>1318</v>
      </c>
      <c r="C38" t="s">
        <v>1294</v>
      </c>
      <c r="D38" s="26">
        <v>3</v>
      </c>
      <c r="E38" s="18">
        <f>Tabla3[[#This Row],[Precio de Lista en USD]]*Valores!$C$2*Valores!$D$10</f>
        <v>3000</v>
      </c>
      <c r="F38" s="18">
        <f>(E38*(Valores!E$10+Valores!F$10+Valores!G$10))+E38</f>
        <v>6600</v>
      </c>
    </row>
    <row r="39" spans="1:6">
      <c r="A39" t="s">
        <v>1297</v>
      </c>
      <c r="B39" t="s">
        <v>1319</v>
      </c>
      <c r="C39" t="s">
        <v>1295</v>
      </c>
      <c r="D39" s="26">
        <v>15</v>
      </c>
      <c r="E39" s="18">
        <f>Tabla3[[#This Row],[Precio de Lista en USD]]*Valores!$C$2*Valores!$D$10</f>
        <v>15000</v>
      </c>
      <c r="F39" s="18">
        <f>(E39*(Valores!E$10+Valores!F$10+Valores!G$10))+E39</f>
        <v>33000</v>
      </c>
    </row>
    <row r="40" spans="1:6">
      <c r="A40" t="s">
        <v>1297</v>
      </c>
      <c r="B40" t="s">
        <v>1320</v>
      </c>
      <c r="C40" t="s">
        <v>1296</v>
      </c>
      <c r="D40" s="26">
        <v>15</v>
      </c>
      <c r="E40" s="18">
        <f>Tabla3[[#This Row],[Precio de Lista en USD]]*Valores!$C$2*Valores!$D$10</f>
        <v>15000</v>
      </c>
      <c r="F40" s="18">
        <f>(E40*(Valores!E$10+Valores!F$10+Valores!G$10))+E40</f>
        <v>33000</v>
      </c>
    </row>
    <row r="41" spans="1:6">
      <c r="A41" t="s">
        <v>1363</v>
      </c>
      <c r="C41" t="s">
        <v>1321</v>
      </c>
      <c r="D41" s="26">
        <v>62</v>
      </c>
      <c r="E41" s="18">
        <f>Tabla3[[#This Row],[Precio de Lista en USD]]*Valores!$C$2*Valores!$D$10</f>
        <v>62000</v>
      </c>
      <c r="F41" s="18">
        <f>(E41*(Valores!E$10+Valores!F$10+Valores!G$10))+E41</f>
        <v>136400</v>
      </c>
    </row>
    <row r="42" spans="1:6">
      <c r="A42" t="s">
        <v>1363</v>
      </c>
      <c r="B42" t="s">
        <v>1364</v>
      </c>
      <c r="C42" t="s">
        <v>1322</v>
      </c>
      <c r="D42" s="26">
        <v>8.14</v>
      </c>
      <c r="E42" s="18">
        <f>Tabla3[[#This Row],[Precio de Lista en USD]]*Valores!$C$2*Valores!$D$10</f>
        <v>8140.0000000000009</v>
      </c>
      <c r="F42" s="18">
        <f>(E42*(Valores!E$10+Valores!F$10+Valores!G$10))+E42</f>
        <v>17908.000000000004</v>
      </c>
    </row>
    <row r="43" spans="1:6">
      <c r="A43" t="s">
        <v>1363</v>
      </c>
      <c r="B43" t="s">
        <v>1365</v>
      </c>
      <c r="C43" t="s">
        <v>1323</v>
      </c>
      <c r="D43" s="26">
        <v>240</v>
      </c>
      <c r="E43" s="18">
        <f>Tabla3[[#This Row],[Precio de Lista en USD]]*Valores!$C$2*Valores!$D$10</f>
        <v>240000</v>
      </c>
      <c r="F43" s="18">
        <f>(E43*(Valores!E$10+Valores!F$10+Valores!G$10))+E43</f>
        <v>528000</v>
      </c>
    </row>
    <row r="44" spans="1:6">
      <c r="A44" t="s">
        <v>1363</v>
      </c>
      <c r="B44" t="s">
        <v>1366</v>
      </c>
      <c r="C44" t="s">
        <v>1324</v>
      </c>
      <c r="D44" s="26">
        <v>50</v>
      </c>
      <c r="E44" s="18">
        <f>Tabla3[[#This Row],[Precio de Lista en USD]]*Valores!$C$2*Valores!$D$10</f>
        <v>50000</v>
      </c>
      <c r="F44" s="18">
        <f>(E44*(Valores!E$10+Valores!F$10+Valores!G$10))+E44</f>
        <v>110000</v>
      </c>
    </row>
    <row r="45" spans="1:6">
      <c r="A45" t="s">
        <v>1363</v>
      </c>
      <c r="B45" t="s">
        <v>1367</v>
      </c>
      <c r="C45" t="s">
        <v>1325</v>
      </c>
      <c r="D45" s="26"/>
      <c r="E45" s="18">
        <f>Tabla3[[#This Row],[Precio de Lista en USD]]*Valores!$C$2*Valores!$D$10</f>
        <v>0</v>
      </c>
      <c r="F45" s="18">
        <f>(E45*(Valores!E$10+Valores!F$10+Valores!G$10))+E45</f>
        <v>0</v>
      </c>
    </row>
    <row r="46" spans="1:6">
      <c r="A46" t="s">
        <v>1363</v>
      </c>
      <c r="B46" t="s">
        <v>1368</v>
      </c>
      <c r="C46" t="s">
        <v>1326</v>
      </c>
      <c r="D46" s="26">
        <v>0.72</v>
      </c>
      <c r="E46" s="18">
        <f>Tabla3[[#This Row],[Precio de Lista en USD]]*Valores!$C$2*Valores!$D$10</f>
        <v>720</v>
      </c>
      <c r="F46" s="18">
        <f>(E46*(Valores!E$10+Valores!F$10+Valores!G$10))+E46</f>
        <v>1584</v>
      </c>
    </row>
    <row r="47" spans="1:6">
      <c r="A47" t="s">
        <v>1363</v>
      </c>
      <c r="B47" t="s">
        <v>1369</v>
      </c>
      <c r="C47" t="s">
        <v>1327</v>
      </c>
      <c r="D47" s="26">
        <v>7.0000000000000007E-2</v>
      </c>
      <c r="E47" s="18">
        <f>Tabla3[[#This Row],[Precio de Lista en USD]]*Valores!$C$2*Valores!$D$10</f>
        <v>70</v>
      </c>
      <c r="F47" s="18">
        <f>(E47*(Valores!E$10+Valores!F$10+Valores!G$10))+E47</f>
        <v>154</v>
      </c>
    </row>
    <row r="48" spans="1:6">
      <c r="A48" t="s">
        <v>1363</v>
      </c>
      <c r="B48" t="s">
        <v>1370</v>
      </c>
      <c r="C48" t="s">
        <v>1328</v>
      </c>
      <c r="D48" s="26"/>
      <c r="E48" s="18">
        <f>Tabla3[[#This Row],[Precio de Lista en USD]]*Valores!$C$2*Valores!$D$10</f>
        <v>0</v>
      </c>
      <c r="F48" s="18">
        <f>(E48*(Valores!E$10+Valores!F$10+Valores!G$10))+E48</f>
        <v>0</v>
      </c>
    </row>
    <row r="49" spans="1:6">
      <c r="A49" t="s">
        <v>1363</v>
      </c>
      <c r="B49" t="s">
        <v>1371</v>
      </c>
      <c r="C49" t="s">
        <v>1329</v>
      </c>
      <c r="D49" s="26">
        <v>7.7</v>
      </c>
      <c r="E49" s="18">
        <f>Tabla3[[#This Row],[Precio de Lista en USD]]*Valores!$C$2*Valores!$D$10</f>
        <v>7700</v>
      </c>
      <c r="F49" s="18">
        <f>(E49*(Valores!E$10+Valores!F$10+Valores!G$10))+E49</f>
        <v>16940</v>
      </c>
    </row>
    <row r="50" spans="1:6">
      <c r="A50" t="s">
        <v>1363</v>
      </c>
      <c r="B50" t="s">
        <v>1372</v>
      </c>
      <c r="C50" t="s">
        <v>1330</v>
      </c>
      <c r="D50" s="26">
        <v>0.3</v>
      </c>
      <c r="E50" s="18">
        <f>Tabla3[[#This Row],[Precio de Lista en USD]]*Valores!$C$2*Valores!$D$10</f>
        <v>300</v>
      </c>
      <c r="F50" s="18">
        <f>(E50*(Valores!E$10+Valores!F$10+Valores!G$10))+E50</f>
        <v>660</v>
      </c>
    </row>
    <row r="51" spans="1:6">
      <c r="A51" t="s">
        <v>1363</v>
      </c>
      <c r="B51" t="s">
        <v>1373</v>
      </c>
      <c r="C51" t="s">
        <v>1331</v>
      </c>
      <c r="D51" s="26"/>
      <c r="E51" s="18">
        <f>Tabla3[[#This Row],[Precio de Lista en USD]]*Valores!$C$2*Valores!$D$10</f>
        <v>0</v>
      </c>
      <c r="F51" s="18">
        <f>(E51*(Valores!E$10+Valores!F$10+Valores!G$10))+E51</f>
        <v>0</v>
      </c>
    </row>
    <row r="52" spans="1:6">
      <c r="A52" t="s">
        <v>1363</v>
      </c>
      <c r="B52" t="s">
        <v>1374</v>
      </c>
      <c r="C52" t="s">
        <v>1332</v>
      </c>
      <c r="D52" s="26"/>
      <c r="E52" s="18">
        <f>Tabla3[[#This Row],[Precio de Lista en USD]]*Valores!$C$2*Valores!$D$10</f>
        <v>0</v>
      </c>
      <c r="F52" s="18">
        <f>(E52*(Valores!E$10+Valores!F$10+Valores!G$10))+E52</f>
        <v>0</v>
      </c>
    </row>
    <row r="53" spans="1:6">
      <c r="A53" t="s">
        <v>1363</v>
      </c>
      <c r="B53" t="s">
        <v>1375</v>
      </c>
      <c r="C53" t="s">
        <v>1333</v>
      </c>
      <c r="D53" s="26"/>
      <c r="E53" s="18">
        <f>Tabla3[[#This Row],[Precio de Lista en USD]]*Valores!$C$2*Valores!$D$10</f>
        <v>0</v>
      </c>
      <c r="F53" s="18">
        <f>(E53*(Valores!E$10+Valores!F$10+Valores!G$10))+E53</f>
        <v>0</v>
      </c>
    </row>
    <row r="54" spans="1:6">
      <c r="A54" t="s">
        <v>1363</v>
      </c>
      <c r="B54" t="s">
        <v>1376</v>
      </c>
      <c r="C54" t="s">
        <v>1334</v>
      </c>
      <c r="D54" s="26">
        <v>7.39</v>
      </c>
      <c r="E54" s="18">
        <f>Tabla3[[#This Row],[Precio de Lista en USD]]*Valores!$C$2*Valores!$D$10</f>
        <v>7390</v>
      </c>
      <c r="F54" s="18">
        <f>(E54*(Valores!E$10+Valores!F$10+Valores!G$10))+E54</f>
        <v>16258.000000000002</v>
      </c>
    </row>
    <row r="55" spans="1:6">
      <c r="A55" t="s">
        <v>1363</v>
      </c>
      <c r="B55" t="s">
        <v>1377</v>
      </c>
      <c r="C55" t="s">
        <v>1335</v>
      </c>
      <c r="D55" s="26">
        <v>7.39</v>
      </c>
      <c r="E55" s="18">
        <f>Tabla3[[#This Row],[Precio de Lista en USD]]*Valores!$C$2*Valores!$D$10</f>
        <v>7390</v>
      </c>
      <c r="F55" s="18">
        <f>(E55*(Valores!E$10+Valores!F$10+Valores!G$10))+E55</f>
        <v>16258.000000000002</v>
      </c>
    </row>
    <row r="56" spans="1:6">
      <c r="A56" t="s">
        <v>1363</v>
      </c>
      <c r="B56" t="s">
        <v>1378</v>
      </c>
      <c r="C56" t="s">
        <v>1336</v>
      </c>
      <c r="D56" s="26"/>
      <c r="E56" s="18">
        <f>Tabla3[[#This Row],[Precio de Lista en USD]]*Valores!$C$2*Valores!$D$10</f>
        <v>0</v>
      </c>
      <c r="F56" s="18">
        <f>(E56*(Valores!E$10+Valores!F$10+Valores!G$10))+E56</f>
        <v>0</v>
      </c>
    </row>
    <row r="57" spans="1:6">
      <c r="A57" t="s">
        <v>1363</v>
      </c>
      <c r="B57" t="s">
        <v>1379</v>
      </c>
      <c r="C57" t="s">
        <v>1337</v>
      </c>
      <c r="D57" s="26"/>
      <c r="E57" s="18">
        <f>Tabla3[[#This Row],[Precio de Lista en USD]]*Valores!$C$2*Valores!$D$10</f>
        <v>0</v>
      </c>
      <c r="F57" s="18">
        <f>(E57*(Valores!E$10+Valores!F$10+Valores!G$10))+E57</f>
        <v>0</v>
      </c>
    </row>
    <row r="58" spans="1:6">
      <c r="A58" t="s">
        <v>1363</v>
      </c>
      <c r="B58" t="s">
        <v>1380</v>
      </c>
      <c r="C58" t="s">
        <v>1338</v>
      </c>
      <c r="D58" s="26">
        <v>29.7</v>
      </c>
      <c r="E58" s="18">
        <f>Tabla3[[#This Row],[Precio de Lista en USD]]*Valores!$C$2*Valores!$D$10</f>
        <v>29700</v>
      </c>
      <c r="F58" s="18">
        <f>(E58*(Valores!E$10+Valores!F$10+Valores!G$10))+E58</f>
        <v>65340.000000000007</v>
      </c>
    </row>
    <row r="59" spans="1:6">
      <c r="A59" t="s">
        <v>1363</v>
      </c>
      <c r="B59" t="s">
        <v>1381</v>
      </c>
      <c r="C59" t="s">
        <v>1339</v>
      </c>
      <c r="D59" s="26">
        <v>7.39</v>
      </c>
      <c r="E59" s="18">
        <f>Tabla3[[#This Row],[Precio de Lista en USD]]*Valores!$C$2*Valores!$D$10</f>
        <v>7390</v>
      </c>
      <c r="F59" s="18">
        <f>(E59*(Valores!E$10+Valores!F$10+Valores!G$10))+E59</f>
        <v>16258.000000000002</v>
      </c>
    </row>
    <row r="60" spans="1:6">
      <c r="A60" t="s">
        <v>1363</v>
      </c>
      <c r="B60" t="s">
        <v>1382</v>
      </c>
      <c r="C60" t="s">
        <v>1340</v>
      </c>
      <c r="D60" s="26">
        <v>1.93</v>
      </c>
      <c r="E60" s="18">
        <f>Tabla3[[#This Row],[Precio de Lista en USD]]*Valores!$C$2*Valores!$D$10</f>
        <v>1930</v>
      </c>
      <c r="F60" s="18">
        <f>(E60*(Valores!E$10+Valores!F$10+Valores!G$10))+E60</f>
        <v>4246</v>
      </c>
    </row>
    <row r="61" spans="1:6">
      <c r="A61" t="s">
        <v>1363</v>
      </c>
      <c r="B61" t="s">
        <v>1383</v>
      </c>
      <c r="C61" t="s">
        <v>1341</v>
      </c>
      <c r="D61" s="26">
        <v>0.18</v>
      </c>
      <c r="E61" s="18">
        <f>Tabla3[[#This Row],[Precio de Lista en USD]]*Valores!$C$2*Valores!$D$10</f>
        <v>180</v>
      </c>
      <c r="F61" s="18">
        <f>(E61*(Valores!E$10+Valores!F$10+Valores!G$10))+E61</f>
        <v>396</v>
      </c>
    </row>
    <row r="62" spans="1:6">
      <c r="A62" t="s">
        <v>1363</v>
      </c>
      <c r="B62" t="s">
        <v>1384</v>
      </c>
      <c r="C62" t="s">
        <v>1342</v>
      </c>
      <c r="D62" s="26">
        <v>0.17</v>
      </c>
      <c r="E62" s="18">
        <f>Tabla3[[#This Row],[Precio de Lista en USD]]*Valores!$C$2*Valores!$D$10</f>
        <v>170</v>
      </c>
      <c r="F62" s="18">
        <f>(E62*(Valores!E$10+Valores!F$10+Valores!G$10))+E62</f>
        <v>374</v>
      </c>
    </row>
    <row r="63" spans="1:6">
      <c r="A63" t="s">
        <v>1363</v>
      </c>
      <c r="B63" t="s">
        <v>1385</v>
      </c>
      <c r="C63" t="s">
        <v>1343</v>
      </c>
      <c r="D63" s="26">
        <v>0.17</v>
      </c>
      <c r="E63" s="18">
        <f>Tabla3[[#This Row],[Precio de Lista en USD]]*Valores!$C$2*Valores!$D$10</f>
        <v>170</v>
      </c>
      <c r="F63" s="18">
        <f>(E63*(Valores!E$10+Valores!F$10+Valores!G$10))+E63</f>
        <v>374</v>
      </c>
    </row>
    <row r="64" spans="1:6">
      <c r="A64" t="s">
        <v>1363</v>
      </c>
      <c r="B64" t="s">
        <v>1386</v>
      </c>
      <c r="C64" t="s">
        <v>1344</v>
      </c>
      <c r="D64" s="26">
        <v>0.18</v>
      </c>
      <c r="E64" s="18">
        <f>Tabla3[[#This Row],[Precio de Lista en USD]]*Valores!$C$2*Valores!$D$10</f>
        <v>180</v>
      </c>
      <c r="F64" s="18">
        <f>(E64*(Valores!E$10+Valores!F$10+Valores!G$10))+E64</f>
        <v>396</v>
      </c>
    </row>
    <row r="65" spans="1:6">
      <c r="A65" t="s">
        <v>1363</v>
      </c>
      <c r="B65" t="s">
        <v>1387</v>
      </c>
      <c r="C65" t="s">
        <v>1345</v>
      </c>
      <c r="D65" s="26">
        <v>9.9</v>
      </c>
      <c r="E65" s="18">
        <f>Tabla3[[#This Row],[Precio de Lista en USD]]*Valores!$C$2*Valores!$D$10</f>
        <v>9900</v>
      </c>
      <c r="F65" s="18">
        <f>(E65*(Valores!E$10+Valores!F$10+Valores!G$10))+E65</f>
        <v>21780</v>
      </c>
    </row>
    <row r="66" spans="1:6">
      <c r="A66" t="s">
        <v>1363</v>
      </c>
      <c r="B66" t="s">
        <v>1388</v>
      </c>
      <c r="C66" t="s">
        <v>1346</v>
      </c>
      <c r="D66" s="26">
        <v>2.2000000000000002</v>
      </c>
      <c r="E66" s="18">
        <f>Tabla3[[#This Row],[Precio de Lista en USD]]*Valores!$C$2*Valores!$D$10</f>
        <v>2200</v>
      </c>
      <c r="F66" s="18">
        <f>(E66*(Valores!E$10+Valores!F$10+Valores!G$10))+E66</f>
        <v>4840</v>
      </c>
    </row>
    <row r="67" spans="1:6">
      <c r="A67" t="s">
        <v>1363</v>
      </c>
      <c r="B67" t="s">
        <v>1389</v>
      </c>
      <c r="C67" t="s">
        <v>1347</v>
      </c>
      <c r="D67" s="26">
        <v>8.25</v>
      </c>
      <c r="E67" s="18">
        <f>Tabla3[[#This Row],[Precio de Lista en USD]]*Valores!$C$2*Valores!$D$10</f>
        <v>8250</v>
      </c>
      <c r="F67" s="18">
        <f>(E67*(Valores!E$10+Valores!F$10+Valores!G$10))+E67</f>
        <v>18150</v>
      </c>
    </row>
    <row r="68" spans="1:6">
      <c r="A68" t="s">
        <v>1363</v>
      </c>
      <c r="B68" t="s">
        <v>1390</v>
      </c>
      <c r="C68" t="s">
        <v>1348</v>
      </c>
      <c r="D68" s="26">
        <v>69.849999999999994</v>
      </c>
      <c r="E68" s="18">
        <f>Tabla3[[#This Row],[Precio de Lista en USD]]*Valores!$C$2*Valores!$D$10</f>
        <v>69850</v>
      </c>
      <c r="F68" s="18">
        <f>(E68*(Valores!E$10+Valores!F$10+Valores!G$10))+E68</f>
        <v>153670</v>
      </c>
    </row>
    <row r="69" spans="1:6">
      <c r="A69" t="s">
        <v>1363</v>
      </c>
      <c r="B69" t="s">
        <v>1391</v>
      </c>
      <c r="C69" t="s">
        <v>1349</v>
      </c>
      <c r="D69" s="26">
        <v>69.849999999999994</v>
      </c>
      <c r="E69" s="18">
        <f>Tabla3[[#This Row],[Precio de Lista en USD]]*Valores!$C$2*Valores!$D$10</f>
        <v>69850</v>
      </c>
      <c r="F69" s="18">
        <f>(E69*(Valores!E$10+Valores!F$10+Valores!G$10))+E69</f>
        <v>153670</v>
      </c>
    </row>
    <row r="70" spans="1:6">
      <c r="A70" t="s">
        <v>1363</v>
      </c>
      <c r="B70" t="s">
        <v>1392</v>
      </c>
      <c r="C70" t="s">
        <v>1350</v>
      </c>
      <c r="D70" s="26">
        <v>136.4</v>
      </c>
      <c r="E70" s="18">
        <f>Tabla3[[#This Row],[Precio de Lista en USD]]*Valores!$C$2*Valores!$D$10</f>
        <v>136400</v>
      </c>
      <c r="F70" s="18">
        <f>(E70*(Valores!E$10+Valores!F$10+Valores!G$10))+E70</f>
        <v>300080</v>
      </c>
    </row>
    <row r="71" spans="1:6">
      <c r="A71" t="s">
        <v>1363</v>
      </c>
      <c r="B71" t="s">
        <v>1393</v>
      </c>
      <c r="C71" t="s">
        <v>1351</v>
      </c>
      <c r="D71" s="26">
        <v>12.38</v>
      </c>
      <c r="E71" s="18">
        <f>Tabla3[[#This Row],[Precio de Lista en USD]]*Valores!$C$2*Valores!$D$10</f>
        <v>12380</v>
      </c>
      <c r="F71" s="18">
        <f>(E71*(Valores!E$10+Valores!F$10+Valores!G$10))+E71</f>
        <v>27236</v>
      </c>
    </row>
    <row r="72" spans="1:6">
      <c r="A72" t="s">
        <v>1363</v>
      </c>
      <c r="B72" t="s">
        <v>1394</v>
      </c>
      <c r="C72" t="s">
        <v>1352</v>
      </c>
      <c r="D72" s="26">
        <v>0.18</v>
      </c>
      <c r="E72" s="18">
        <f>Tabla3[[#This Row],[Precio de Lista en USD]]*Valores!$C$2*Valores!$D$10</f>
        <v>180</v>
      </c>
      <c r="F72" s="18">
        <f>(E72*(Valores!E$10+Valores!F$10+Valores!G$10))+E72</f>
        <v>396</v>
      </c>
    </row>
    <row r="73" spans="1:6">
      <c r="A73" t="s">
        <v>1363</v>
      </c>
      <c r="B73" t="s">
        <v>1395</v>
      </c>
      <c r="C73" t="s">
        <v>1353</v>
      </c>
      <c r="D73" s="26">
        <v>126.5</v>
      </c>
      <c r="E73" s="18">
        <f>Tabla3[[#This Row],[Precio de Lista en USD]]*Valores!$C$2*Valores!$D$10</f>
        <v>126500</v>
      </c>
      <c r="F73" s="18">
        <f>(E73*(Valores!E$10+Valores!F$10+Valores!G$10))+E73</f>
        <v>278300</v>
      </c>
    </row>
    <row r="74" spans="1:6">
      <c r="A74" t="s">
        <v>1363</v>
      </c>
      <c r="B74" t="s">
        <v>1396</v>
      </c>
      <c r="C74" t="s">
        <v>1354</v>
      </c>
      <c r="D74" s="26">
        <v>8.0299999999999994</v>
      </c>
      <c r="E74" s="18">
        <f>Tabla3[[#This Row],[Precio de Lista en USD]]*Valores!$C$2*Valores!$D$10</f>
        <v>8029.9999999999991</v>
      </c>
      <c r="F74" s="18">
        <f>(E74*(Valores!E$10+Valores!F$10+Valores!G$10))+E74</f>
        <v>17666</v>
      </c>
    </row>
    <row r="75" spans="1:6">
      <c r="A75" t="s">
        <v>1363</v>
      </c>
      <c r="B75" t="s">
        <v>1397</v>
      </c>
      <c r="C75" t="s">
        <v>1355</v>
      </c>
      <c r="D75" s="26">
        <v>70.400000000000006</v>
      </c>
      <c r="E75" s="18">
        <f>Tabla3[[#This Row],[Precio de Lista en USD]]*Valores!$C$2*Valores!$D$10</f>
        <v>70400</v>
      </c>
      <c r="F75" s="18">
        <f>(E75*(Valores!E$10+Valores!F$10+Valores!G$10))+E75</f>
        <v>154880</v>
      </c>
    </row>
    <row r="76" spans="1:6">
      <c r="A76" t="s">
        <v>1363</v>
      </c>
      <c r="B76" t="s">
        <v>1398</v>
      </c>
      <c r="C76" t="s">
        <v>1356</v>
      </c>
      <c r="D76" s="26">
        <v>70.400000000000006</v>
      </c>
      <c r="E76" s="18">
        <f>Tabla3[[#This Row],[Precio de Lista en USD]]*Valores!$C$2*Valores!$D$10</f>
        <v>70400</v>
      </c>
      <c r="F76" s="18">
        <f>(E76*(Valores!E$10+Valores!F$10+Valores!G$10))+E76</f>
        <v>154880</v>
      </c>
    </row>
    <row r="77" spans="1:6">
      <c r="A77" t="s">
        <v>1363</v>
      </c>
      <c r="B77" t="s">
        <v>1399</v>
      </c>
      <c r="C77" t="s">
        <v>1357</v>
      </c>
      <c r="D77" s="26">
        <v>12.38</v>
      </c>
      <c r="E77" s="18">
        <f>Tabla3[[#This Row],[Precio de Lista en USD]]*Valores!$C$2*Valores!$D$10</f>
        <v>12380</v>
      </c>
      <c r="F77" s="18">
        <f>(E77*(Valores!E$10+Valores!F$10+Valores!G$10))+E77</f>
        <v>27236</v>
      </c>
    </row>
    <row r="78" spans="1:6">
      <c r="A78" t="s">
        <v>1363</v>
      </c>
      <c r="B78" t="s">
        <v>1400</v>
      </c>
      <c r="C78" t="s">
        <v>1358</v>
      </c>
      <c r="D78" s="26">
        <v>9.6300000000000008</v>
      </c>
      <c r="E78" s="18">
        <f>Tabla3[[#This Row],[Precio de Lista en USD]]*Valores!$C$2*Valores!$D$10</f>
        <v>9630</v>
      </c>
      <c r="F78" s="18">
        <f>(E78*(Valores!E$10+Valores!F$10+Valores!G$10))+E78</f>
        <v>21186</v>
      </c>
    </row>
    <row r="79" spans="1:6">
      <c r="A79" t="s">
        <v>1363</v>
      </c>
      <c r="B79" t="s">
        <v>1401</v>
      </c>
      <c r="C79" t="s">
        <v>1359</v>
      </c>
      <c r="D79" s="26">
        <v>0.99</v>
      </c>
      <c r="E79" s="18">
        <f>Tabla3[[#This Row],[Precio de Lista en USD]]*Valores!$C$2*Valores!$D$10</f>
        <v>990</v>
      </c>
      <c r="F79" s="18">
        <f>(E79*(Valores!E$10+Valores!F$10+Valores!G$10))+E79</f>
        <v>2178</v>
      </c>
    </row>
    <row r="80" spans="1:6">
      <c r="A80" t="s">
        <v>1363</v>
      </c>
      <c r="B80" t="s">
        <v>1402</v>
      </c>
      <c r="C80" t="s">
        <v>1360</v>
      </c>
      <c r="D80" s="26">
        <v>17.66</v>
      </c>
      <c r="E80" s="18">
        <f>Tabla3[[#This Row],[Precio de Lista en USD]]*Valores!$C$2*Valores!$D$10</f>
        <v>17660</v>
      </c>
      <c r="F80" s="18">
        <f>(E80*(Valores!E$10+Valores!F$10+Valores!G$10))+E80</f>
        <v>38852</v>
      </c>
    </row>
    <row r="81" spans="1:6">
      <c r="A81" t="s">
        <v>1363</v>
      </c>
      <c r="B81" t="s">
        <v>1403</v>
      </c>
      <c r="C81" t="s">
        <v>1361</v>
      </c>
      <c r="D81" s="26">
        <v>11</v>
      </c>
      <c r="E81" s="18">
        <f>Tabla3[[#This Row],[Precio de Lista en USD]]*Valores!$C$2*Valores!$D$10</f>
        <v>11000</v>
      </c>
      <c r="F81" s="18">
        <f>(E81*(Valores!E$10+Valores!F$10+Valores!G$10))+E81</f>
        <v>24200</v>
      </c>
    </row>
    <row r="82" spans="1:6">
      <c r="A82" t="s">
        <v>1363</v>
      </c>
      <c r="B82" t="s">
        <v>1404</v>
      </c>
      <c r="C82" t="s">
        <v>1362</v>
      </c>
      <c r="D82" s="26">
        <v>5</v>
      </c>
      <c r="E82" s="18">
        <f>Tabla3[[#This Row],[Precio de Lista en USD]]*Valores!$C$2*Valores!$D$10</f>
        <v>5000</v>
      </c>
      <c r="F82" s="18">
        <f>(E82*(Valores!E$10+Valores!F$10+Valores!G$10))+E82</f>
        <v>11000</v>
      </c>
    </row>
  </sheetData>
  <pageMargins left="0.7" right="0.7" top="0.75" bottom="0.75" header="0.3" footer="0.3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F28" sqref="F28"/>
    </sheetView>
  </sheetViews>
  <sheetFormatPr baseColWidth="10" defaultColWidth="11.42578125" defaultRowHeight="15"/>
  <sheetData>
    <row r="1" spans="1:1">
      <c r="A1" t="s">
        <v>417</v>
      </c>
    </row>
    <row r="2" spans="1:1">
      <c r="A2" t="s">
        <v>418</v>
      </c>
    </row>
    <row r="3" spans="1:1">
      <c r="A3" t="s">
        <v>419</v>
      </c>
    </row>
    <row r="4" spans="1:1">
      <c r="A4">
        <v>80</v>
      </c>
    </row>
    <row r="5" spans="1:1">
      <c r="A5" t="s">
        <v>420</v>
      </c>
    </row>
    <row r="6" spans="1:1">
      <c r="A6" t="s">
        <v>421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Valores</vt:lpstr>
      <vt:lpstr>Rauland</vt:lpstr>
      <vt:lpstr>Cyber HO 100</vt:lpstr>
      <vt:lpstr>Cyber TM</vt:lpstr>
      <vt:lpstr>New LITHO</vt:lpstr>
      <vt:lpstr>GLS5</vt:lpstr>
      <vt:lpstr>GL5 (2011-2014)</vt:lpstr>
      <vt:lpstr>GL5 (2014)</vt:lpstr>
      <vt:lpstr>GL5 Control Box</vt:lpstr>
      <vt:lpstr>GH1</vt:lpstr>
      <vt:lpstr>GH3</vt:lpstr>
      <vt:lpstr>Elpas</vt:lpstr>
      <vt:lpstr>Sapphire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Torres</dc:creator>
  <cp:lastModifiedBy>Andres Yañez</cp:lastModifiedBy>
  <dcterms:created xsi:type="dcterms:W3CDTF">2015-06-05T18:19:34Z</dcterms:created>
  <dcterms:modified xsi:type="dcterms:W3CDTF">2023-01-09T15:13:12Z</dcterms:modified>
</cp:coreProperties>
</file>