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004 LISTA DE PRECIOS 2023\"/>
    </mc:Choice>
  </mc:AlternateContent>
  <bookViews>
    <workbookView xWindow="0" yWindow="0" windowWidth="20490" windowHeight="7620" firstSheet="2" activeTab="2"/>
  </bookViews>
  <sheets>
    <sheet name="Valores" sheetId="2" r:id="rId1"/>
    <sheet name="Laser" sheetId="21" r:id="rId2"/>
    <sheet name="Rauland" sheetId="16" r:id="rId3"/>
    <sheet name="Smiths Medical" sheetId="24" r:id="rId4"/>
    <sheet name="Precios Fricke" sheetId="22" r:id="rId5"/>
    <sheet name="Precios CLC" sheetId="20" r:id="rId6"/>
    <sheet name="Selección" sheetId="19" r:id="rId7"/>
    <sheet name="ELPAS" sheetId="18" r:id="rId8"/>
    <sheet name="QCore" sheetId="23" r:id="rId9"/>
  </sheets>
  <definedNames>
    <definedName name="_xlnm._FilterDatabase" localSheetId="7" hidden="1">ELPAS!$A$1:$O$88</definedName>
    <definedName name="_xlnm._FilterDatabase" localSheetId="2" hidden="1">Rauland!$A$4:$D$230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1" i="16" l="1"/>
  <c r="H231" i="16" s="1"/>
  <c r="I231" i="16" s="1"/>
  <c r="J231" i="16" s="1"/>
  <c r="D48" i="23" l="1"/>
  <c r="E48" i="23" s="1"/>
  <c r="F48" i="23" s="1"/>
  <c r="D49" i="23"/>
  <c r="E49" i="23" s="1"/>
  <c r="F49" i="23" s="1"/>
  <c r="D50" i="23"/>
  <c r="E50" i="23" s="1"/>
  <c r="F50" i="23" s="1"/>
  <c r="D52" i="23" l="1"/>
  <c r="E52" i="23" s="1"/>
  <c r="F52" i="23" s="1"/>
  <c r="D51" i="23"/>
  <c r="E51" i="23" s="1"/>
  <c r="F51" i="23" s="1"/>
  <c r="D89" i="23"/>
  <c r="E89" i="23" s="1"/>
  <c r="F89" i="23" s="1"/>
  <c r="D88" i="23"/>
  <c r="E88" i="23" s="1"/>
  <c r="F88" i="23" s="1"/>
  <c r="D87" i="23"/>
  <c r="E87" i="23" s="1"/>
  <c r="F87" i="23" s="1"/>
  <c r="D86" i="23"/>
  <c r="E86" i="23" s="1"/>
  <c r="F86" i="23" s="1"/>
  <c r="D85" i="23"/>
  <c r="E85" i="23" s="1"/>
  <c r="F85" i="23" s="1"/>
  <c r="D84" i="23"/>
  <c r="E84" i="23" s="1"/>
  <c r="F84" i="23" s="1"/>
  <c r="D83" i="23"/>
  <c r="E83" i="23" s="1"/>
  <c r="F83" i="23" s="1"/>
  <c r="D82" i="23"/>
  <c r="E82" i="23" s="1"/>
  <c r="F82" i="23" s="1"/>
  <c r="D81" i="23"/>
  <c r="E81" i="23" s="1"/>
  <c r="F81" i="23" s="1"/>
  <c r="D80" i="23"/>
  <c r="E80" i="23" s="1"/>
  <c r="F80" i="23" s="1"/>
  <c r="D79" i="23"/>
  <c r="E79" i="23" s="1"/>
  <c r="F79" i="23" s="1"/>
  <c r="D78" i="23"/>
  <c r="E78" i="23" s="1"/>
  <c r="F78" i="23" s="1"/>
  <c r="D77" i="23"/>
  <c r="E77" i="23" s="1"/>
  <c r="F77" i="23" s="1"/>
  <c r="D76" i="23"/>
  <c r="E76" i="23" s="1"/>
  <c r="F76" i="23" s="1"/>
  <c r="D75" i="23"/>
  <c r="E75" i="23" s="1"/>
  <c r="F75" i="23" s="1"/>
  <c r="D74" i="23"/>
  <c r="E74" i="23" s="1"/>
  <c r="F74" i="23" s="1"/>
  <c r="D73" i="23"/>
  <c r="E73" i="23" s="1"/>
  <c r="F73" i="23" s="1"/>
  <c r="D72" i="23"/>
  <c r="E72" i="23" s="1"/>
  <c r="F72" i="23" s="1"/>
  <c r="D71" i="23"/>
  <c r="E71" i="23" s="1"/>
  <c r="F71" i="23" s="1"/>
  <c r="D70" i="23"/>
  <c r="E70" i="23" s="1"/>
  <c r="F70" i="23" s="1"/>
  <c r="D69" i="23"/>
  <c r="E69" i="23" s="1"/>
  <c r="F69" i="23" s="1"/>
  <c r="D68" i="23"/>
  <c r="E68" i="23" s="1"/>
  <c r="F68" i="23" s="1"/>
  <c r="D67" i="23"/>
  <c r="E67" i="23" s="1"/>
  <c r="F67" i="23" s="1"/>
  <c r="D66" i="23"/>
  <c r="E66" i="23" s="1"/>
  <c r="F66" i="23" s="1"/>
  <c r="D65" i="23"/>
  <c r="E65" i="23" s="1"/>
  <c r="F65" i="23" s="1"/>
  <c r="D64" i="23"/>
  <c r="E64" i="23" s="1"/>
  <c r="F64" i="23" s="1"/>
  <c r="D63" i="23"/>
  <c r="E63" i="23" s="1"/>
  <c r="F63" i="23" s="1"/>
  <c r="D62" i="23"/>
  <c r="E62" i="23" s="1"/>
  <c r="F62" i="23" s="1"/>
  <c r="D61" i="23"/>
  <c r="E61" i="23" s="1"/>
  <c r="F61" i="23" s="1"/>
  <c r="D60" i="23"/>
  <c r="E60" i="23" s="1"/>
  <c r="F60" i="23" s="1"/>
  <c r="D59" i="23"/>
  <c r="E59" i="23" s="1"/>
  <c r="F59" i="23" s="1"/>
  <c r="D58" i="23"/>
  <c r="E58" i="23" s="1"/>
  <c r="F58" i="23" s="1"/>
  <c r="D57" i="23"/>
  <c r="E57" i="23" s="1"/>
  <c r="F57" i="23" s="1"/>
  <c r="D56" i="23"/>
  <c r="E56" i="23" s="1"/>
  <c r="F56" i="23" s="1"/>
  <c r="D55" i="23"/>
  <c r="E55" i="23" s="1"/>
  <c r="F55" i="23" s="1"/>
  <c r="D54" i="23"/>
  <c r="E54" i="23" s="1"/>
  <c r="F54" i="23" s="1"/>
  <c r="D53" i="23"/>
  <c r="E53" i="23" s="1"/>
  <c r="F53" i="23" s="1"/>
  <c r="D45" i="23"/>
  <c r="E45" i="23" s="1"/>
  <c r="F45" i="23" s="1"/>
  <c r="D44" i="23"/>
  <c r="E44" i="23" s="1"/>
  <c r="F44" i="23" s="1"/>
  <c r="D43" i="23"/>
  <c r="E43" i="23" s="1"/>
  <c r="F43" i="23" s="1"/>
  <c r="D42" i="23"/>
  <c r="E42" i="23" s="1"/>
  <c r="F42" i="23" s="1"/>
  <c r="D41" i="23"/>
  <c r="E41" i="23" s="1"/>
  <c r="F41" i="23" s="1"/>
  <c r="D40" i="23"/>
  <c r="E40" i="23" s="1"/>
  <c r="F40" i="23" s="1"/>
  <c r="D39" i="23"/>
  <c r="E39" i="23" s="1"/>
  <c r="F39" i="23" s="1"/>
  <c r="D38" i="23"/>
  <c r="E38" i="23" s="1"/>
  <c r="F38" i="23" s="1"/>
  <c r="D37" i="23"/>
  <c r="E37" i="23" s="1"/>
  <c r="F37" i="23" s="1"/>
  <c r="D36" i="23"/>
  <c r="E36" i="23" s="1"/>
  <c r="F36" i="23" s="1"/>
  <c r="D35" i="23"/>
  <c r="E35" i="23" s="1"/>
  <c r="F35" i="23" s="1"/>
  <c r="D34" i="23"/>
  <c r="E34" i="23" s="1"/>
  <c r="F34" i="23" s="1"/>
  <c r="D33" i="23"/>
  <c r="E33" i="23" s="1"/>
  <c r="F33" i="23" s="1"/>
  <c r="D32" i="23"/>
  <c r="E32" i="23" s="1"/>
  <c r="F32" i="23" s="1"/>
  <c r="D31" i="23"/>
  <c r="E31" i="23" s="1"/>
  <c r="F31" i="23" s="1"/>
  <c r="D30" i="23"/>
  <c r="E30" i="23" s="1"/>
  <c r="F30" i="23" s="1"/>
  <c r="D29" i="23"/>
  <c r="E29" i="23" s="1"/>
  <c r="F29" i="23" s="1"/>
  <c r="D28" i="23"/>
  <c r="E28" i="23" s="1"/>
  <c r="F28" i="23" s="1"/>
  <c r="D27" i="23"/>
  <c r="E27" i="23" s="1"/>
  <c r="F27" i="23" s="1"/>
  <c r="D26" i="23"/>
  <c r="E26" i="23" s="1"/>
  <c r="F26" i="23" s="1"/>
  <c r="D25" i="23"/>
  <c r="E25" i="23" s="1"/>
  <c r="F25" i="23" s="1"/>
  <c r="D24" i="23"/>
  <c r="E24" i="23" s="1"/>
  <c r="F24" i="23" s="1"/>
  <c r="D23" i="23"/>
  <c r="E23" i="23" s="1"/>
  <c r="F23" i="23" s="1"/>
  <c r="D21" i="23"/>
  <c r="E21" i="23" s="1"/>
  <c r="F21" i="23" s="1"/>
  <c r="D20" i="23"/>
  <c r="E20" i="23" s="1"/>
  <c r="F20" i="23" s="1"/>
  <c r="D19" i="23"/>
  <c r="E19" i="23" s="1"/>
  <c r="F19" i="23" s="1"/>
  <c r="D18" i="23"/>
  <c r="E18" i="23" s="1"/>
  <c r="F18" i="23" s="1"/>
  <c r="D17" i="23"/>
  <c r="E17" i="23" s="1"/>
  <c r="F17" i="23" s="1"/>
  <c r="D16" i="23"/>
  <c r="E16" i="23" s="1"/>
  <c r="F16" i="23" s="1"/>
  <c r="D15" i="23"/>
  <c r="E15" i="23" s="1"/>
  <c r="F15" i="23" s="1"/>
  <c r="D14" i="23"/>
  <c r="E14" i="23" s="1"/>
  <c r="F14" i="23" s="1"/>
  <c r="D13" i="23"/>
  <c r="E13" i="23" s="1"/>
  <c r="F13" i="23" s="1"/>
  <c r="D12" i="23"/>
  <c r="E12" i="23" s="1"/>
  <c r="F12" i="23" s="1"/>
  <c r="D11" i="23"/>
  <c r="E11" i="23" s="1"/>
  <c r="F11" i="23" s="1"/>
  <c r="D10" i="23"/>
  <c r="E10" i="23" s="1"/>
  <c r="F10" i="23" s="1"/>
  <c r="D9" i="23"/>
  <c r="E9" i="23" s="1"/>
  <c r="F9" i="23" s="1"/>
  <c r="D8" i="23"/>
  <c r="E8" i="23" s="1"/>
  <c r="F8" i="23" s="1"/>
  <c r="D6" i="23"/>
  <c r="E6" i="23" s="1"/>
  <c r="F6" i="23" s="1"/>
  <c r="D5" i="23"/>
  <c r="E5" i="23" s="1"/>
  <c r="F5" i="23" s="1"/>
  <c r="D14" i="2"/>
  <c r="G5" i="23" l="1"/>
  <c r="F32" i="21"/>
  <c r="F33" i="21"/>
  <c r="F34" i="21"/>
  <c r="F35" i="21"/>
  <c r="F36" i="21"/>
  <c r="F37" i="21"/>
  <c r="F38" i="21"/>
  <c r="F39" i="21"/>
  <c r="F31" i="21"/>
  <c r="G31" i="21" s="1"/>
  <c r="K5" i="19" l="1"/>
  <c r="K6" i="19"/>
  <c r="K7" i="19"/>
  <c r="K8" i="19"/>
  <c r="K9" i="19"/>
  <c r="K10" i="19"/>
  <c r="K11" i="19"/>
  <c r="K12" i="19"/>
  <c r="K13" i="19"/>
  <c r="K14" i="19"/>
  <c r="K4" i="19"/>
  <c r="I3" i="18"/>
  <c r="J3" i="18" s="1"/>
  <c r="K3" i="18" s="1"/>
  <c r="L3" i="18" s="1"/>
  <c r="M3" i="18" s="1"/>
  <c r="I4" i="18"/>
  <c r="J4" i="18" s="1"/>
  <c r="K4" i="18" s="1"/>
  <c r="L4" i="18" s="1"/>
  <c r="M4" i="18" s="1"/>
  <c r="I5" i="18"/>
  <c r="J5" i="18" s="1"/>
  <c r="K5" i="18" s="1"/>
  <c r="L5" i="18" s="1"/>
  <c r="M5" i="18" s="1"/>
  <c r="I6" i="18"/>
  <c r="J6" i="18" s="1"/>
  <c r="K6" i="18" s="1"/>
  <c r="L6" i="18" s="1"/>
  <c r="M6" i="18" s="1"/>
  <c r="I7" i="18"/>
  <c r="J7" i="18" s="1"/>
  <c r="K7" i="18" s="1"/>
  <c r="L7" i="18" s="1"/>
  <c r="M7" i="18" s="1"/>
  <c r="I8" i="18"/>
  <c r="J8" i="18" s="1"/>
  <c r="K8" i="18" s="1"/>
  <c r="L8" i="18" s="1"/>
  <c r="M8" i="18" s="1"/>
  <c r="I9" i="18"/>
  <c r="J9" i="18" s="1"/>
  <c r="K9" i="18" s="1"/>
  <c r="L9" i="18" s="1"/>
  <c r="M9" i="18" s="1"/>
  <c r="I10" i="18"/>
  <c r="J10" i="18" s="1"/>
  <c r="K10" i="18" s="1"/>
  <c r="L10" i="18" s="1"/>
  <c r="M10" i="18" s="1"/>
  <c r="I11" i="18"/>
  <c r="J11" i="18" s="1"/>
  <c r="K11" i="18" s="1"/>
  <c r="L11" i="18" s="1"/>
  <c r="M11" i="18" s="1"/>
  <c r="I12" i="18"/>
  <c r="J12" i="18" s="1"/>
  <c r="K12" i="18" s="1"/>
  <c r="L12" i="18" s="1"/>
  <c r="M12" i="18" s="1"/>
  <c r="I13" i="18"/>
  <c r="J13" i="18" s="1"/>
  <c r="K13" i="18" s="1"/>
  <c r="L13" i="18" s="1"/>
  <c r="M13" i="18" s="1"/>
  <c r="I14" i="18"/>
  <c r="J14" i="18" s="1"/>
  <c r="K14" i="18" s="1"/>
  <c r="L14" i="18" s="1"/>
  <c r="M14" i="18" s="1"/>
  <c r="I15" i="18"/>
  <c r="J15" i="18" s="1"/>
  <c r="K15" i="18" s="1"/>
  <c r="L15" i="18" s="1"/>
  <c r="M15" i="18" s="1"/>
  <c r="I16" i="18"/>
  <c r="J16" i="18" s="1"/>
  <c r="K16" i="18" s="1"/>
  <c r="L16" i="18" s="1"/>
  <c r="M16" i="18" s="1"/>
  <c r="I17" i="18"/>
  <c r="J17" i="18" s="1"/>
  <c r="K17" i="18" s="1"/>
  <c r="L17" i="18" s="1"/>
  <c r="M17" i="18" s="1"/>
  <c r="I18" i="18"/>
  <c r="J18" i="18" s="1"/>
  <c r="K18" i="18" s="1"/>
  <c r="L18" i="18" s="1"/>
  <c r="M18" i="18" s="1"/>
  <c r="I19" i="18"/>
  <c r="J19" i="18" s="1"/>
  <c r="K19" i="18" s="1"/>
  <c r="L19" i="18" s="1"/>
  <c r="M19" i="18" s="1"/>
  <c r="I20" i="18"/>
  <c r="J20" i="18" s="1"/>
  <c r="K20" i="18" s="1"/>
  <c r="L20" i="18" s="1"/>
  <c r="M20" i="18" s="1"/>
  <c r="I21" i="18"/>
  <c r="J21" i="18" s="1"/>
  <c r="K21" i="18" s="1"/>
  <c r="L21" i="18" s="1"/>
  <c r="M21" i="18" s="1"/>
  <c r="I22" i="18"/>
  <c r="J22" i="18" s="1"/>
  <c r="K22" i="18" s="1"/>
  <c r="L22" i="18" s="1"/>
  <c r="M22" i="18" s="1"/>
  <c r="I23" i="18"/>
  <c r="J23" i="18" s="1"/>
  <c r="K23" i="18" s="1"/>
  <c r="L23" i="18" s="1"/>
  <c r="M23" i="18" s="1"/>
  <c r="I24" i="18"/>
  <c r="J24" i="18" s="1"/>
  <c r="K24" i="18" s="1"/>
  <c r="L24" i="18" s="1"/>
  <c r="M24" i="18" s="1"/>
  <c r="I25" i="18"/>
  <c r="J25" i="18" s="1"/>
  <c r="K25" i="18" s="1"/>
  <c r="L25" i="18" s="1"/>
  <c r="M25" i="18" s="1"/>
  <c r="I26" i="18"/>
  <c r="J26" i="18" s="1"/>
  <c r="K26" i="18" s="1"/>
  <c r="L26" i="18" s="1"/>
  <c r="M26" i="18" s="1"/>
  <c r="I27" i="18"/>
  <c r="J27" i="18" s="1"/>
  <c r="K27" i="18" s="1"/>
  <c r="L27" i="18" s="1"/>
  <c r="M27" i="18" s="1"/>
  <c r="I28" i="18"/>
  <c r="J28" i="18" s="1"/>
  <c r="K28" i="18" s="1"/>
  <c r="L28" i="18" s="1"/>
  <c r="M28" i="18" s="1"/>
  <c r="I29" i="18"/>
  <c r="J29" i="18" s="1"/>
  <c r="K29" i="18" s="1"/>
  <c r="L29" i="18" s="1"/>
  <c r="M29" i="18" s="1"/>
  <c r="I30" i="18"/>
  <c r="J30" i="18" s="1"/>
  <c r="K30" i="18" s="1"/>
  <c r="L30" i="18" s="1"/>
  <c r="M30" i="18" s="1"/>
  <c r="I31" i="18"/>
  <c r="J31" i="18" s="1"/>
  <c r="K31" i="18" s="1"/>
  <c r="L31" i="18" s="1"/>
  <c r="M31" i="18" s="1"/>
  <c r="I32" i="18"/>
  <c r="J32" i="18" s="1"/>
  <c r="K32" i="18" s="1"/>
  <c r="L32" i="18" s="1"/>
  <c r="M32" i="18" s="1"/>
  <c r="I33" i="18"/>
  <c r="J33" i="18" s="1"/>
  <c r="K33" i="18" s="1"/>
  <c r="L33" i="18" s="1"/>
  <c r="M33" i="18" s="1"/>
  <c r="I34" i="18"/>
  <c r="J34" i="18" s="1"/>
  <c r="K34" i="18" s="1"/>
  <c r="L34" i="18" s="1"/>
  <c r="M34" i="18" s="1"/>
  <c r="I35" i="18"/>
  <c r="J35" i="18" s="1"/>
  <c r="K35" i="18" s="1"/>
  <c r="L35" i="18" s="1"/>
  <c r="M35" i="18" s="1"/>
  <c r="I36" i="18"/>
  <c r="J36" i="18" s="1"/>
  <c r="K36" i="18" s="1"/>
  <c r="L36" i="18" s="1"/>
  <c r="M36" i="18" s="1"/>
  <c r="I37" i="18"/>
  <c r="J37" i="18" s="1"/>
  <c r="K37" i="18" s="1"/>
  <c r="L37" i="18" s="1"/>
  <c r="M37" i="18" s="1"/>
  <c r="I38" i="18"/>
  <c r="J38" i="18" s="1"/>
  <c r="K38" i="18" s="1"/>
  <c r="L38" i="18" s="1"/>
  <c r="M38" i="18" s="1"/>
  <c r="I39" i="18"/>
  <c r="J39" i="18" s="1"/>
  <c r="K39" i="18" s="1"/>
  <c r="L39" i="18" s="1"/>
  <c r="M39" i="18" s="1"/>
  <c r="I40" i="18"/>
  <c r="J40" i="18" s="1"/>
  <c r="K40" i="18" s="1"/>
  <c r="L40" i="18" s="1"/>
  <c r="M40" i="18" s="1"/>
  <c r="I41" i="18"/>
  <c r="J41" i="18" s="1"/>
  <c r="K41" i="18" s="1"/>
  <c r="L41" i="18" s="1"/>
  <c r="M41" i="18" s="1"/>
  <c r="I42" i="18"/>
  <c r="J42" i="18" s="1"/>
  <c r="K42" i="18" s="1"/>
  <c r="L42" i="18" s="1"/>
  <c r="M42" i="18" s="1"/>
  <c r="I43" i="18"/>
  <c r="J43" i="18" s="1"/>
  <c r="K43" i="18" s="1"/>
  <c r="L43" i="18" s="1"/>
  <c r="M43" i="18" s="1"/>
  <c r="I44" i="18"/>
  <c r="J44" i="18" s="1"/>
  <c r="K44" i="18" s="1"/>
  <c r="L44" i="18" s="1"/>
  <c r="M44" i="18" s="1"/>
  <c r="I45" i="18"/>
  <c r="J45" i="18" s="1"/>
  <c r="K45" i="18" s="1"/>
  <c r="L45" i="18" s="1"/>
  <c r="M45" i="18" s="1"/>
  <c r="I46" i="18"/>
  <c r="J46" i="18" s="1"/>
  <c r="K46" i="18" s="1"/>
  <c r="L46" i="18" s="1"/>
  <c r="M46" i="18" s="1"/>
  <c r="I47" i="18"/>
  <c r="J47" i="18" s="1"/>
  <c r="K47" i="18" s="1"/>
  <c r="L47" i="18" s="1"/>
  <c r="M47" i="18" s="1"/>
  <c r="I48" i="18"/>
  <c r="J48" i="18" s="1"/>
  <c r="K48" i="18" s="1"/>
  <c r="L48" i="18" s="1"/>
  <c r="M48" i="18" s="1"/>
  <c r="I49" i="18"/>
  <c r="J49" i="18" s="1"/>
  <c r="K49" i="18" s="1"/>
  <c r="L49" i="18" s="1"/>
  <c r="M49" i="18" s="1"/>
  <c r="I50" i="18"/>
  <c r="J50" i="18" s="1"/>
  <c r="K50" i="18" s="1"/>
  <c r="L50" i="18" s="1"/>
  <c r="M50" i="18" s="1"/>
  <c r="I51" i="18"/>
  <c r="J51" i="18" s="1"/>
  <c r="K51" i="18" s="1"/>
  <c r="L51" i="18" s="1"/>
  <c r="M51" i="18" s="1"/>
  <c r="I52" i="18"/>
  <c r="J52" i="18" s="1"/>
  <c r="K52" i="18" s="1"/>
  <c r="L52" i="18" s="1"/>
  <c r="M52" i="18" s="1"/>
  <c r="I53" i="18"/>
  <c r="J53" i="18" s="1"/>
  <c r="K53" i="18" s="1"/>
  <c r="L53" i="18" s="1"/>
  <c r="M53" i="18" s="1"/>
  <c r="I54" i="18"/>
  <c r="J54" i="18" s="1"/>
  <c r="K54" i="18" s="1"/>
  <c r="L54" i="18" s="1"/>
  <c r="M54" i="18" s="1"/>
  <c r="I55" i="18"/>
  <c r="J55" i="18" s="1"/>
  <c r="K55" i="18" s="1"/>
  <c r="L55" i="18" s="1"/>
  <c r="M55" i="18" s="1"/>
  <c r="I56" i="18"/>
  <c r="J56" i="18" s="1"/>
  <c r="K56" i="18" s="1"/>
  <c r="L56" i="18" s="1"/>
  <c r="M56" i="18" s="1"/>
  <c r="I57" i="18"/>
  <c r="J57" i="18" s="1"/>
  <c r="K57" i="18" s="1"/>
  <c r="L57" i="18" s="1"/>
  <c r="M57" i="18" s="1"/>
  <c r="I58" i="18"/>
  <c r="J58" i="18" s="1"/>
  <c r="K58" i="18" s="1"/>
  <c r="L58" i="18" s="1"/>
  <c r="M58" i="18" s="1"/>
  <c r="I59" i="18"/>
  <c r="J59" i="18" s="1"/>
  <c r="K59" i="18" s="1"/>
  <c r="L59" i="18" s="1"/>
  <c r="M59" i="18" s="1"/>
  <c r="I60" i="18"/>
  <c r="J60" i="18" s="1"/>
  <c r="K60" i="18" s="1"/>
  <c r="L60" i="18" s="1"/>
  <c r="M60" i="18" s="1"/>
  <c r="I61" i="18"/>
  <c r="J61" i="18" s="1"/>
  <c r="K61" i="18" s="1"/>
  <c r="L61" i="18" s="1"/>
  <c r="M61" i="18" s="1"/>
  <c r="I62" i="18"/>
  <c r="J62" i="18" s="1"/>
  <c r="K62" i="18" s="1"/>
  <c r="L62" i="18" s="1"/>
  <c r="M62" i="18" s="1"/>
  <c r="I63" i="18"/>
  <c r="J63" i="18" s="1"/>
  <c r="K63" i="18" s="1"/>
  <c r="L63" i="18" s="1"/>
  <c r="M63" i="18" s="1"/>
  <c r="I64" i="18"/>
  <c r="J64" i="18" s="1"/>
  <c r="K64" i="18" s="1"/>
  <c r="L64" i="18" s="1"/>
  <c r="M64" i="18" s="1"/>
  <c r="I65" i="18"/>
  <c r="J65" i="18" s="1"/>
  <c r="K65" i="18" s="1"/>
  <c r="L65" i="18" s="1"/>
  <c r="M65" i="18" s="1"/>
  <c r="I66" i="18"/>
  <c r="J66" i="18" s="1"/>
  <c r="K66" i="18" s="1"/>
  <c r="L66" i="18" s="1"/>
  <c r="M66" i="18" s="1"/>
  <c r="I67" i="18"/>
  <c r="J67" i="18" s="1"/>
  <c r="K67" i="18" s="1"/>
  <c r="L67" i="18" s="1"/>
  <c r="M67" i="18" s="1"/>
  <c r="I68" i="18"/>
  <c r="J68" i="18" s="1"/>
  <c r="K68" i="18" s="1"/>
  <c r="L68" i="18" s="1"/>
  <c r="M68" i="18" s="1"/>
  <c r="I69" i="18"/>
  <c r="J69" i="18" s="1"/>
  <c r="K69" i="18" s="1"/>
  <c r="L69" i="18" s="1"/>
  <c r="M69" i="18" s="1"/>
  <c r="I70" i="18"/>
  <c r="J70" i="18" s="1"/>
  <c r="K70" i="18" s="1"/>
  <c r="L70" i="18" s="1"/>
  <c r="M70" i="18" s="1"/>
  <c r="I71" i="18"/>
  <c r="J71" i="18" s="1"/>
  <c r="K71" i="18" s="1"/>
  <c r="L71" i="18" s="1"/>
  <c r="M71" i="18" s="1"/>
  <c r="I72" i="18"/>
  <c r="J72" i="18" s="1"/>
  <c r="K72" i="18" s="1"/>
  <c r="L72" i="18" s="1"/>
  <c r="M72" i="18" s="1"/>
  <c r="I73" i="18"/>
  <c r="J73" i="18" s="1"/>
  <c r="K73" i="18" s="1"/>
  <c r="L73" i="18" s="1"/>
  <c r="M73" i="18" s="1"/>
  <c r="I74" i="18"/>
  <c r="J74" i="18" s="1"/>
  <c r="K74" i="18" s="1"/>
  <c r="L74" i="18" s="1"/>
  <c r="M74" i="18" s="1"/>
  <c r="I75" i="18"/>
  <c r="J75" i="18" s="1"/>
  <c r="K75" i="18" s="1"/>
  <c r="L75" i="18" s="1"/>
  <c r="M75" i="18" s="1"/>
  <c r="I76" i="18"/>
  <c r="J76" i="18" s="1"/>
  <c r="K76" i="18" s="1"/>
  <c r="L76" i="18" s="1"/>
  <c r="M76" i="18" s="1"/>
  <c r="I77" i="18"/>
  <c r="J77" i="18" s="1"/>
  <c r="K77" i="18" s="1"/>
  <c r="L77" i="18" s="1"/>
  <c r="M77" i="18" s="1"/>
  <c r="I78" i="18"/>
  <c r="J78" i="18" s="1"/>
  <c r="K78" i="18" s="1"/>
  <c r="L78" i="18" s="1"/>
  <c r="M78" i="18" s="1"/>
  <c r="I79" i="18"/>
  <c r="J79" i="18" s="1"/>
  <c r="K79" i="18" s="1"/>
  <c r="L79" i="18" s="1"/>
  <c r="M79" i="18" s="1"/>
  <c r="I80" i="18"/>
  <c r="J80" i="18" s="1"/>
  <c r="K80" i="18" s="1"/>
  <c r="L80" i="18" s="1"/>
  <c r="M80" i="18" s="1"/>
  <c r="I81" i="18"/>
  <c r="J81" i="18" s="1"/>
  <c r="K81" i="18" s="1"/>
  <c r="L81" i="18" s="1"/>
  <c r="M81" i="18" s="1"/>
  <c r="I82" i="18"/>
  <c r="J82" i="18" s="1"/>
  <c r="K82" i="18" s="1"/>
  <c r="L82" i="18" s="1"/>
  <c r="M82" i="18" s="1"/>
  <c r="I83" i="18"/>
  <c r="J83" i="18" s="1"/>
  <c r="K83" i="18" s="1"/>
  <c r="L83" i="18" s="1"/>
  <c r="M83" i="18" s="1"/>
  <c r="I84" i="18"/>
  <c r="J84" i="18" s="1"/>
  <c r="K84" i="18" s="1"/>
  <c r="L84" i="18" s="1"/>
  <c r="M84" i="18" s="1"/>
  <c r="I85" i="18"/>
  <c r="J85" i="18" s="1"/>
  <c r="K85" i="18" s="1"/>
  <c r="L85" i="18" s="1"/>
  <c r="M85" i="18" s="1"/>
  <c r="I86" i="18"/>
  <c r="J86" i="18" s="1"/>
  <c r="K86" i="18" s="1"/>
  <c r="L86" i="18" s="1"/>
  <c r="M86" i="18" s="1"/>
  <c r="I87" i="18"/>
  <c r="J87" i="18" s="1"/>
  <c r="K87" i="18" s="1"/>
  <c r="L87" i="18" s="1"/>
  <c r="M87" i="18" s="1"/>
  <c r="I88" i="18"/>
  <c r="J88" i="18" s="1"/>
  <c r="K88" i="18" s="1"/>
  <c r="L88" i="18" s="1"/>
  <c r="M88" i="18" s="1"/>
  <c r="I2" i="18"/>
  <c r="J2" i="18" s="1"/>
  <c r="K2" i="18" s="1"/>
  <c r="L2" i="18" s="1"/>
  <c r="M2" i="18" s="1"/>
  <c r="D13" i="2"/>
  <c r="D10" i="2"/>
  <c r="D11" i="2"/>
  <c r="D12" i="2"/>
  <c r="D9" i="2"/>
  <c r="D8" i="2"/>
  <c r="N3" i="18" l="1"/>
  <c r="N4" i="18"/>
  <c r="N5" i="18"/>
  <c r="O5" i="18" s="1"/>
  <c r="N6" i="18"/>
  <c r="O6" i="18" s="1"/>
  <c r="N7" i="18"/>
  <c r="O7" i="18" s="1"/>
  <c r="N8" i="18"/>
  <c r="N9" i="18"/>
  <c r="O9" i="18" s="1"/>
  <c r="N10" i="18"/>
  <c r="O10" i="18" s="1"/>
  <c r="N11" i="18"/>
  <c r="N12" i="18"/>
  <c r="N13" i="18"/>
  <c r="O13" i="18" s="1"/>
  <c r="N14" i="18"/>
  <c r="O14" i="18" s="1"/>
  <c r="N15" i="18"/>
  <c r="O15" i="18" s="1"/>
  <c r="N16" i="18"/>
  <c r="N17" i="18"/>
  <c r="O17" i="18" s="1"/>
  <c r="N18" i="18"/>
  <c r="O18" i="18" s="1"/>
  <c r="N19" i="18"/>
  <c r="O19" i="18" s="1"/>
  <c r="N20" i="18"/>
  <c r="N21" i="18"/>
  <c r="O21" i="18" s="1"/>
  <c r="N22" i="18"/>
  <c r="O22" i="18" s="1"/>
  <c r="N23" i="18"/>
  <c r="O23" i="18" s="1"/>
  <c r="N24" i="18"/>
  <c r="N25" i="18"/>
  <c r="O25" i="18" s="1"/>
  <c r="N26" i="18"/>
  <c r="O26" i="18" s="1"/>
  <c r="N27" i="18"/>
  <c r="N28" i="18"/>
  <c r="N29" i="18"/>
  <c r="O29" i="18" s="1"/>
  <c r="N30" i="18"/>
  <c r="O30" i="18" s="1"/>
  <c r="N31" i="18"/>
  <c r="O31" i="18" s="1"/>
  <c r="N32" i="18"/>
  <c r="N33" i="18"/>
  <c r="O33" i="18" s="1"/>
  <c r="N34" i="18"/>
  <c r="O34" i="18" s="1"/>
  <c r="N35" i="18"/>
  <c r="N36" i="18"/>
  <c r="N37" i="18"/>
  <c r="O37" i="18" s="1"/>
  <c r="N38" i="18"/>
  <c r="O38" i="18" s="1"/>
  <c r="N39" i="18"/>
  <c r="O39" i="18" s="1"/>
  <c r="N40" i="18"/>
  <c r="N41" i="18"/>
  <c r="O41" i="18" s="1"/>
  <c r="N42" i="18"/>
  <c r="O42" i="18" s="1"/>
  <c r="N43" i="18"/>
  <c r="O43" i="18" s="1"/>
  <c r="N44" i="18"/>
  <c r="N45" i="18"/>
  <c r="O45" i="18" s="1"/>
  <c r="N46" i="18"/>
  <c r="O46" i="18" s="1"/>
  <c r="N47" i="18"/>
  <c r="O47" i="18" s="1"/>
  <c r="N48" i="18"/>
  <c r="N49" i="18"/>
  <c r="O49" i="18" s="1"/>
  <c r="N50" i="18"/>
  <c r="O50" i="18" s="1"/>
  <c r="N51" i="18"/>
  <c r="O51" i="18" s="1"/>
  <c r="N52" i="18"/>
  <c r="N53" i="18"/>
  <c r="O53" i="18" s="1"/>
  <c r="N54" i="18"/>
  <c r="O54" i="18" s="1"/>
  <c r="N55" i="18"/>
  <c r="O55" i="18" s="1"/>
  <c r="N56" i="18"/>
  <c r="N57" i="18"/>
  <c r="O57" i="18" s="1"/>
  <c r="N58" i="18"/>
  <c r="O58" i="18" s="1"/>
  <c r="N59" i="18"/>
  <c r="O59" i="18" s="1"/>
  <c r="N60" i="18"/>
  <c r="N61" i="18"/>
  <c r="O61" i="18" s="1"/>
  <c r="N62" i="18"/>
  <c r="O62" i="18" s="1"/>
  <c r="N63" i="18"/>
  <c r="O63" i="18" s="1"/>
  <c r="N64" i="18"/>
  <c r="N65" i="18"/>
  <c r="O65" i="18" s="1"/>
  <c r="N66" i="18"/>
  <c r="O66" i="18" s="1"/>
  <c r="N67" i="18"/>
  <c r="O67" i="18" s="1"/>
  <c r="N68" i="18"/>
  <c r="N69" i="18"/>
  <c r="O69" i="18" s="1"/>
  <c r="N70" i="18"/>
  <c r="O70" i="18" s="1"/>
  <c r="N71" i="18"/>
  <c r="O71" i="18" s="1"/>
  <c r="N72" i="18"/>
  <c r="N73" i="18"/>
  <c r="O73" i="18" s="1"/>
  <c r="N74" i="18"/>
  <c r="O74" i="18" s="1"/>
  <c r="N75" i="18"/>
  <c r="O75" i="18" s="1"/>
  <c r="N76" i="18"/>
  <c r="N77" i="18"/>
  <c r="O77" i="18" s="1"/>
  <c r="N78" i="18"/>
  <c r="O78" i="18" s="1"/>
  <c r="N79" i="18"/>
  <c r="O79" i="18" s="1"/>
  <c r="N80" i="18"/>
  <c r="N81" i="18"/>
  <c r="O81" i="18" s="1"/>
  <c r="N82" i="18"/>
  <c r="O82" i="18" s="1"/>
  <c r="N83" i="18"/>
  <c r="O83" i="18" s="1"/>
  <c r="N84" i="18"/>
  <c r="N85" i="18"/>
  <c r="O85" i="18" s="1"/>
  <c r="N86" i="18"/>
  <c r="O86" i="18" s="1"/>
  <c r="N87" i="18"/>
  <c r="O87" i="18" s="1"/>
  <c r="N88" i="18"/>
  <c r="N2" i="18"/>
  <c r="O2" i="18" s="1"/>
  <c r="O3" i="18"/>
  <c r="O4" i="18"/>
  <c r="O8" i="18"/>
  <c r="O11" i="18"/>
  <c r="O12" i="18"/>
  <c r="O16" i="18"/>
  <c r="O20" i="18"/>
  <c r="O24" i="18"/>
  <c r="O27" i="18"/>
  <c r="O28" i="18"/>
  <c r="O32" i="18"/>
  <c r="O35" i="18"/>
  <c r="O36" i="18"/>
  <c r="O40" i="18"/>
  <c r="O44" i="18"/>
  <c r="O48" i="18"/>
  <c r="O52" i="18"/>
  <c r="O56" i="18"/>
  <c r="O60" i="18"/>
  <c r="O64" i="18"/>
  <c r="O68" i="18"/>
  <c r="O72" i="18"/>
  <c r="O76" i="18"/>
  <c r="O80" i="18"/>
  <c r="O84" i="18"/>
  <c r="O88" i="18"/>
  <c r="G5" i="16"/>
  <c r="H5" i="16" s="1"/>
  <c r="I5" i="16" s="1"/>
  <c r="G6" i="16"/>
  <c r="H6" i="16" s="1"/>
  <c r="I6" i="16" s="1"/>
  <c r="G7" i="16"/>
  <c r="H7" i="16" s="1"/>
  <c r="I7" i="16" s="1"/>
  <c r="G8" i="16"/>
  <c r="H8" i="16" s="1"/>
  <c r="I8" i="16" s="1"/>
  <c r="G9" i="16"/>
  <c r="H9" i="16" s="1"/>
  <c r="I9" i="16" s="1"/>
  <c r="G10" i="16"/>
  <c r="H10" i="16" s="1"/>
  <c r="I10" i="16" s="1"/>
  <c r="G11" i="16"/>
  <c r="H11" i="16" s="1"/>
  <c r="I11" i="16" s="1"/>
  <c r="G12" i="16"/>
  <c r="H12" i="16" s="1"/>
  <c r="I12" i="16" s="1"/>
  <c r="G13" i="16"/>
  <c r="H13" i="16" s="1"/>
  <c r="I13" i="16" s="1"/>
  <c r="G14" i="16"/>
  <c r="H14" i="16" s="1"/>
  <c r="I14" i="16" s="1"/>
  <c r="G15" i="16"/>
  <c r="H15" i="16" s="1"/>
  <c r="I15" i="16" s="1"/>
  <c r="G16" i="16"/>
  <c r="H16" i="16" s="1"/>
  <c r="I16" i="16" s="1"/>
  <c r="G17" i="16"/>
  <c r="H17" i="16" s="1"/>
  <c r="I17" i="16" s="1"/>
  <c r="G18" i="16"/>
  <c r="H18" i="16" s="1"/>
  <c r="I18" i="16" s="1"/>
  <c r="G19" i="16"/>
  <c r="H19" i="16" s="1"/>
  <c r="I19" i="16" s="1"/>
  <c r="G20" i="16"/>
  <c r="H20" i="16" s="1"/>
  <c r="I20" i="16" s="1"/>
  <c r="G21" i="16"/>
  <c r="H21" i="16" s="1"/>
  <c r="I21" i="16" s="1"/>
  <c r="G22" i="16"/>
  <c r="H22" i="16" s="1"/>
  <c r="I22" i="16" s="1"/>
  <c r="G23" i="16"/>
  <c r="H23" i="16" s="1"/>
  <c r="I23" i="16" s="1"/>
  <c r="G24" i="16"/>
  <c r="H24" i="16" s="1"/>
  <c r="I24" i="16" s="1"/>
  <c r="G25" i="16"/>
  <c r="H25" i="16" s="1"/>
  <c r="I25" i="16" s="1"/>
  <c r="G26" i="16"/>
  <c r="H26" i="16" s="1"/>
  <c r="I26" i="16" s="1"/>
  <c r="G27" i="16"/>
  <c r="H27" i="16" s="1"/>
  <c r="I27" i="16" s="1"/>
  <c r="G28" i="16"/>
  <c r="H28" i="16" s="1"/>
  <c r="I28" i="16" s="1"/>
  <c r="G29" i="16"/>
  <c r="H29" i="16" s="1"/>
  <c r="I29" i="16" s="1"/>
  <c r="G30" i="16"/>
  <c r="H30" i="16" s="1"/>
  <c r="I30" i="16" s="1"/>
  <c r="G31" i="16"/>
  <c r="H31" i="16" s="1"/>
  <c r="I31" i="16" s="1"/>
  <c r="G32" i="16"/>
  <c r="H32" i="16" s="1"/>
  <c r="I32" i="16" s="1"/>
  <c r="G33" i="16"/>
  <c r="H33" i="16" s="1"/>
  <c r="I33" i="16" s="1"/>
  <c r="G34" i="16"/>
  <c r="H34" i="16" s="1"/>
  <c r="I34" i="16" s="1"/>
  <c r="G35" i="16"/>
  <c r="H35" i="16" s="1"/>
  <c r="I35" i="16" s="1"/>
  <c r="G36" i="16"/>
  <c r="H36" i="16" s="1"/>
  <c r="I36" i="16" s="1"/>
  <c r="G37" i="16"/>
  <c r="H37" i="16" s="1"/>
  <c r="I37" i="16" s="1"/>
  <c r="G38" i="16"/>
  <c r="H38" i="16" s="1"/>
  <c r="I38" i="16" s="1"/>
  <c r="G39" i="16"/>
  <c r="H39" i="16" s="1"/>
  <c r="I39" i="16" s="1"/>
  <c r="G40" i="16"/>
  <c r="H40" i="16" s="1"/>
  <c r="I40" i="16" s="1"/>
  <c r="G41" i="16"/>
  <c r="H41" i="16" s="1"/>
  <c r="I41" i="16" s="1"/>
  <c r="G42" i="16"/>
  <c r="H42" i="16" s="1"/>
  <c r="I42" i="16" s="1"/>
  <c r="G43" i="16"/>
  <c r="H43" i="16" s="1"/>
  <c r="I43" i="16" s="1"/>
  <c r="G44" i="16"/>
  <c r="H44" i="16" s="1"/>
  <c r="I44" i="16" s="1"/>
  <c r="G45" i="16"/>
  <c r="H45" i="16" s="1"/>
  <c r="I45" i="16" s="1"/>
  <c r="G46" i="16"/>
  <c r="H46" i="16" s="1"/>
  <c r="I46" i="16" s="1"/>
  <c r="G47" i="16"/>
  <c r="H47" i="16" s="1"/>
  <c r="I47" i="16" s="1"/>
  <c r="G48" i="16"/>
  <c r="H48" i="16" s="1"/>
  <c r="I48" i="16" s="1"/>
  <c r="G49" i="16"/>
  <c r="H49" i="16" s="1"/>
  <c r="I49" i="16" s="1"/>
  <c r="G50" i="16"/>
  <c r="H50" i="16" s="1"/>
  <c r="I50" i="16" s="1"/>
  <c r="G51" i="16"/>
  <c r="H51" i="16" s="1"/>
  <c r="I51" i="16" s="1"/>
  <c r="G52" i="16"/>
  <c r="H52" i="16" s="1"/>
  <c r="I52" i="16" s="1"/>
  <c r="G53" i="16"/>
  <c r="H53" i="16" s="1"/>
  <c r="I53" i="16" s="1"/>
  <c r="G54" i="16"/>
  <c r="H54" i="16" s="1"/>
  <c r="I54" i="16" s="1"/>
  <c r="G55" i="16"/>
  <c r="H55" i="16" s="1"/>
  <c r="I55" i="16" s="1"/>
  <c r="G56" i="16"/>
  <c r="H56" i="16" s="1"/>
  <c r="I56" i="16" s="1"/>
  <c r="G57" i="16"/>
  <c r="H57" i="16" s="1"/>
  <c r="I57" i="16" s="1"/>
  <c r="G58" i="16"/>
  <c r="H58" i="16" s="1"/>
  <c r="I58" i="16" s="1"/>
  <c r="G59" i="16"/>
  <c r="H59" i="16" s="1"/>
  <c r="I59" i="16" s="1"/>
  <c r="G60" i="16"/>
  <c r="H60" i="16" s="1"/>
  <c r="I60" i="16" s="1"/>
  <c r="G61" i="16"/>
  <c r="H61" i="16" s="1"/>
  <c r="I61" i="16" s="1"/>
  <c r="G62" i="16"/>
  <c r="H62" i="16" s="1"/>
  <c r="I62" i="16" s="1"/>
  <c r="G63" i="16"/>
  <c r="H63" i="16" s="1"/>
  <c r="I63" i="16" s="1"/>
  <c r="G64" i="16"/>
  <c r="H64" i="16" s="1"/>
  <c r="I64" i="16" s="1"/>
  <c r="G65" i="16"/>
  <c r="H65" i="16" s="1"/>
  <c r="I65" i="16" s="1"/>
  <c r="G66" i="16"/>
  <c r="H66" i="16" s="1"/>
  <c r="I66" i="16" s="1"/>
  <c r="G67" i="16"/>
  <c r="H67" i="16" s="1"/>
  <c r="I67" i="16" s="1"/>
  <c r="G68" i="16"/>
  <c r="H68" i="16" s="1"/>
  <c r="I68" i="16" s="1"/>
  <c r="G69" i="16"/>
  <c r="H69" i="16" s="1"/>
  <c r="I69" i="16" s="1"/>
  <c r="G70" i="16"/>
  <c r="H70" i="16" s="1"/>
  <c r="I70" i="16" s="1"/>
  <c r="G71" i="16"/>
  <c r="H71" i="16" s="1"/>
  <c r="I71" i="16" s="1"/>
  <c r="G72" i="16"/>
  <c r="H72" i="16" s="1"/>
  <c r="I72" i="16" s="1"/>
  <c r="G73" i="16"/>
  <c r="H73" i="16" s="1"/>
  <c r="I73" i="16" s="1"/>
  <c r="G74" i="16"/>
  <c r="H74" i="16" s="1"/>
  <c r="I74" i="16" s="1"/>
  <c r="G75" i="16"/>
  <c r="H75" i="16" s="1"/>
  <c r="I75" i="16" s="1"/>
  <c r="G76" i="16"/>
  <c r="H76" i="16" s="1"/>
  <c r="I76" i="16" s="1"/>
  <c r="G77" i="16"/>
  <c r="H77" i="16" s="1"/>
  <c r="I77" i="16" s="1"/>
  <c r="G78" i="16"/>
  <c r="H78" i="16" s="1"/>
  <c r="I78" i="16" s="1"/>
  <c r="G79" i="16"/>
  <c r="H79" i="16" s="1"/>
  <c r="I79" i="16" s="1"/>
  <c r="G80" i="16"/>
  <c r="H80" i="16" s="1"/>
  <c r="I80" i="16" s="1"/>
  <c r="G81" i="16"/>
  <c r="H81" i="16" s="1"/>
  <c r="I81" i="16" s="1"/>
  <c r="G82" i="16"/>
  <c r="H82" i="16" s="1"/>
  <c r="I82" i="16" s="1"/>
  <c r="G83" i="16"/>
  <c r="H83" i="16" s="1"/>
  <c r="I83" i="16" s="1"/>
  <c r="G84" i="16"/>
  <c r="H84" i="16" s="1"/>
  <c r="I84" i="16" s="1"/>
  <c r="G85" i="16"/>
  <c r="H85" i="16" s="1"/>
  <c r="I85" i="16" s="1"/>
  <c r="G86" i="16"/>
  <c r="H86" i="16" s="1"/>
  <c r="I86" i="16" s="1"/>
  <c r="G87" i="16"/>
  <c r="H87" i="16" s="1"/>
  <c r="I87" i="16" s="1"/>
  <c r="G88" i="16"/>
  <c r="H88" i="16" s="1"/>
  <c r="I88" i="16" s="1"/>
  <c r="G89" i="16"/>
  <c r="H89" i="16" s="1"/>
  <c r="I89" i="16" s="1"/>
  <c r="G90" i="16"/>
  <c r="H90" i="16" s="1"/>
  <c r="I90" i="16" s="1"/>
  <c r="G91" i="16"/>
  <c r="H91" i="16" s="1"/>
  <c r="I91" i="16" s="1"/>
  <c r="G92" i="16"/>
  <c r="H92" i="16" s="1"/>
  <c r="I92" i="16" s="1"/>
  <c r="G93" i="16"/>
  <c r="H93" i="16" s="1"/>
  <c r="I93" i="16" s="1"/>
  <c r="G94" i="16"/>
  <c r="H94" i="16" s="1"/>
  <c r="I94" i="16" s="1"/>
  <c r="G95" i="16"/>
  <c r="H95" i="16" s="1"/>
  <c r="I95" i="16" s="1"/>
  <c r="G96" i="16"/>
  <c r="H96" i="16" s="1"/>
  <c r="I96" i="16" s="1"/>
  <c r="G97" i="16"/>
  <c r="H97" i="16" s="1"/>
  <c r="I97" i="16" s="1"/>
  <c r="G98" i="16"/>
  <c r="H98" i="16" s="1"/>
  <c r="I98" i="16" s="1"/>
  <c r="G99" i="16"/>
  <c r="H99" i="16" s="1"/>
  <c r="I99" i="16" s="1"/>
  <c r="G100" i="16"/>
  <c r="H100" i="16" s="1"/>
  <c r="I100" i="16" s="1"/>
  <c r="G101" i="16"/>
  <c r="H101" i="16" s="1"/>
  <c r="I101" i="16" s="1"/>
  <c r="G102" i="16"/>
  <c r="H102" i="16" s="1"/>
  <c r="I102" i="16" s="1"/>
  <c r="G103" i="16"/>
  <c r="H103" i="16" s="1"/>
  <c r="I103" i="16" s="1"/>
  <c r="G104" i="16"/>
  <c r="H104" i="16" s="1"/>
  <c r="I104" i="16" s="1"/>
  <c r="G105" i="16"/>
  <c r="H105" i="16" s="1"/>
  <c r="I105" i="16" s="1"/>
  <c r="G106" i="16"/>
  <c r="H106" i="16" s="1"/>
  <c r="I106" i="16" s="1"/>
  <c r="G107" i="16"/>
  <c r="H107" i="16" s="1"/>
  <c r="I107" i="16" s="1"/>
  <c r="G108" i="16"/>
  <c r="H108" i="16" s="1"/>
  <c r="I108" i="16" s="1"/>
  <c r="G109" i="16"/>
  <c r="H109" i="16" s="1"/>
  <c r="I109" i="16" s="1"/>
  <c r="G110" i="16"/>
  <c r="H110" i="16" s="1"/>
  <c r="I110" i="16" s="1"/>
  <c r="G111" i="16"/>
  <c r="H111" i="16" s="1"/>
  <c r="I111" i="16" s="1"/>
  <c r="G112" i="16"/>
  <c r="H112" i="16" s="1"/>
  <c r="I112" i="16" s="1"/>
  <c r="G113" i="16"/>
  <c r="H113" i="16" s="1"/>
  <c r="I113" i="16" s="1"/>
  <c r="G114" i="16"/>
  <c r="H114" i="16" s="1"/>
  <c r="I114" i="16" s="1"/>
  <c r="G115" i="16"/>
  <c r="H115" i="16" s="1"/>
  <c r="I115" i="16" s="1"/>
  <c r="G116" i="16"/>
  <c r="H116" i="16" s="1"/>
  <c r="I116" i="16" s="1"/>
  <c r="G117" i="16"/>
  <c r="H117" i="16" s="1"/>
  <c r="I117" i="16" s="1"/>
  <c r="G118" i="16"/>
  <c r="H118" i="16" s="1"/>
  <c r="I118" i="16" s="1"/>
  <c r="G119" i="16"/>
  <c r="H119" i="16" s="1"/>
  <c r="I119" i="16" s="1"/>
  <c r="G120" i="16"/>
  <c r="H120" i="16" s="1"/>
  <c r="I120" i="16" s="1"/>
  <c r="G121" i="16"/>
  <c r="H121" i="16" s="1"/>
  <c r="I121" i="16" s="1"/>
  <c r="G122" i="16"/>
  <c r="H122" i="16" s="1"/>
  <c r="I122" i="16" s="1"/>
  <c r="G123" i="16"/>
  <c r="H123" i="16" s="1"/>
  <c r="I123" i="16" s="1"/>
  <c r="G124" i="16"/>
  <c r="H124" i="16" s="1"/>
  <c r="I124" i="16" s="1"/>
  <c r="G125" i="16"/>
  <c r="H125" i="16" s="1"/>
  <c r="I125" i="16" s="1"/>
  <c r="G126" i="16"/>
  <c r="H126" i="16" s="1"/>
  <c r="I126" i="16" s="1"/>
  <c r="G127" i="16"/>
  <c r="H127" i="16" s="1"/>
  <c r="I127" i="16" s="1"/>
  <c r="G128" i="16"/>
  <c r="H128" i="16" s="1"/>
  <c r="I128" i="16" s="1"/>
  <c r="G129" i="16"/>
  <c r="H129" i="16" s="1"/>
  <c r="I129" i="16" s="1"/>
  <c r="G130" i="16"/>
  <c r="H130" i="16" s="1"/>
  <c r="I130" i="16" s="1"/>
  <c r="G131" i="16"/>
  <c r="H131" i="16" s="1"/>
  <c r="I131" i="16" s="1"/>
  <c r="G132" i="16"/>
  <c r="H132" i="16" s="1"/>
  <c r="I132" i="16" s="1"/>
  <c r="G133" i="16"/>
  <c r="H133" i="16" s="1"/>
  <c r="I133" i="16" s="1"/>
  <c r="G134" i="16"/>
  <c r="H134" i="16" s="1"/>
  <c r="I134" i="16" s="1"/>
  <c r="G135" i="16"/>
  <c r="H135" i="16" s="1"/>
  <c r="I135" i="16" s="1"/>
  <c r="G136" i="16"/>
  <c r="H136" i="16" s="1"/>
  <c r="I136" i="16" s="1"/>
  <c r="G137" i="16"/>
  <c r="H137" i="16" s="1"/>
  <c r="I137" i="16" s="1"/>
  <c r="G138" i="16"/>
  <c r="H138" i="16" s="1"/>
  <c r="I138" i="16" s="1"/>
  <c r="G139" i="16"/>
  <c r="H139" i="16" s="1"/>
  <c r="I139" i="16" s="1"/>
  <c r="G140" i="16"/>
  <c r="H140" i="16" s="1"/>
  <c r="I140" i="16" s="1"/>
  <c r="G141" i="16"/>
  <c r="H141" i="16" s="1"/>
  <c r="I141" i="16" s="1"/>
  <c r="G142" i="16"/>
  <c r="H142" i="16" s="1"/>
  <c r="I142" i="16" s="1"/>
  <c r="G143" i="16"/>
  <c r="H143" i="16" s="1"/>
  <c r="I143" i="16" s="1"/>
  <c r="G144" i="16"/>
  <c r="H144" i="16" s="1"/>
  <c r="I144" i="16" s="1"/>
  <c r="G145" i="16"/>
  <c r="H145" i="16" s="1"/>
  <c r="I145" i="16" s="1"/>
  <c r="G146" i="16"/>
  <c r="H146" i="16" s="1"/>
  <c r="I146" i="16" s="1"/>
  <c r="G147" i="16"/>
  <c r="H147" i="16" s="1"/>
  <c r="I147" i="16" s="1"/>
  <c r="G148" i="16"/>
  <c r="H148" i="16" s="1"/>
  <c r="I148" i="16" s="1"/>
  <c r="G149" i="16"/>
  <c r="H149" i="16" s="1"/>
  <c r="I149" i="16" s="1"/>
  <c r="G150" i="16"/>
  <c r="H150" i="16" s="1"/>
  <c r="I150" i="16" s="1"/>
  <c r="G151" i="16"/>
  <c r="H151" i="16" s="1"/>
  <c r="I151" i="16" s="1"/>
  <c r="G152" i="16"/>
  <c r="H152" i="16" s="1"/>
  <c r="I152" i="16" s="1"/>
  <c r="G153" i="16"/>
  <c r="H153" i="16" s="1"/>
  <c r="I153" i="16" s="1"/>
  <c r="G154" i="16"/>
  <c r="H154" i="16" s="1"/>
  <c r="I154" i="16" s="1"/>
  <c r="G155" i="16"/>
  <c r="H155" i="16" s="1"/>
  <c r="I155" i="16" s="1"/>
  <c r="G156" i="16"/>
  <c r="H156" i="16" s="1"/>
  <c r="I156" i="16" s="1"/>
  <c r="G157" i="16"/>
  <c r="H157" i="16" s="1"/>
  <c r="I157" i="16" s="1"/>
  <c r="G158" i="16"/>
  <c r="H158" i="16" s="1"/>
  <c r="I158" i="16" s="1"/>
  <c r="G159" i="16"/>
  <c r="H159" i="16" s="1"/>
  <c r="I159" i="16" s="1"/>
  <c r="G160" i="16"/>
  <c r="H160" i="16" s="1"/>
  <c r="I160" i="16" s="1"/>
  <c r="G161" i="16"/>
  <c r="H161" i="16" s="1"/>
  <c r="I161" i="16" s="1"/>
  <c r="G162" i="16"/>
  <c r="H162" i="16" s="1"/>
  <c r="I162" i="16" s="1"/>
  <c r="G163" i="16"/>
  <c r="H163" i="16" s="1"/>
  <c r="I163" i="16" s="1"/>
  <c r="G164" i="16"/>
  <c r="H164" i="16" s="1"/>
  <c r="I164" i="16" s="1"/>
  <c r="G165" i="16"/>
  <c r="H165" i="16" s="1"/>
  <c r="I165" i="16" s="1"/>
  <c r="G166" i="16"/>
  <c r="H166" i="16" s="1"/>
  <c r="I166" i="16" s="1"/>
  <c r="G167" i="16"/>
  <c r="H167" i="16" s="1"/>
  <c r="I167" i="16" s="1"/>
  <c r="G168" i="16"/>
  <c r="H168" i="16" s="1"/>
  <c r="I168" i="16" s="1"/>
  <c r="G169" i="16"/>
  <c r="H169" i="16" s="1"/>
  <c r="I169" i="16" s="1"/>
  <c r="G170" i="16"/>
  <c r="H170" i="16" s="1"/>
  <c r="I170" i="16" s="1"/>
  <c r="G171" i="16"/>
  <c r="H171" i="16" s="1"/>
  <c r="I171" i="16" s="1"/>
  <c r="G172" i="16"/>
  <c r="H172" i="16" s="1"/>
  <c r="I172" i="16" s="1"/>
  <c r="G173" i="16"/>
  <c r="H173" i="16" s="1"/>
  <c r="I173" i="16" s="1"/>
  <c r="G174" i="16"/>
  <c r="H174" i="16" s="1"/>
  <c r="I174" i="16" s="1"/>
  <c r="G175" i="16"/>
  <c r="H175" i="16" s="1"/>
  <c r="I175" i="16" s="1"/>
  <c r="G176" i="16"/>
  <c r="H176" i="16" s="1"/>
  <c r="I176" i="16" s="1"/>
  <c r="G177" i="16"/>
  <c r="H177" i="16" s="1"/>
  <c r="I177" i="16" s="1"/>
  <c r="G178" i="16"/>
  <c r="H178" i="16" s="1"/>
  <c r="I178" i="16" s="1"/>
  <c r="G179" i="16"/>
  <c r="H179" i="16" s="1"/>
  <c r="I179" i="16" s="1"/>
  <c r="G180" i="16"/>
  <c r="H180" i="16" s="1"/>
  <c r="I180" i="16" s="1"/>
  <c r="G181" i="16"/>
  <c r="H181" i="16" s="1"/>
  <c r="I181" i="16" s="1"/>
  <c r="G182" i="16"/>
  <c r="H182" i="16" s="1"/>
  <c r="I182" i="16" s="1"/>
  <c r="G183" i="16"/>
  <c r="H183" i="16" s="1"/>
  <c r="I183" i="16" s="1"/>
  <c r="G184" i="16"/>
  <c r="H184" i="16" s="1"/>
  <c r="I184" i="16" s="1"/>
  <c r="G185" i="16"/>
  <c r="H185" i="16" s="1"/>
  <c r="I185" i="16" s="1"/>
  <c r="G186" i="16"/>
  <c r="H186" i="16" s="1"/>
  <c r="I186" i="16" s="1"/>
  <c r="G187" i="16"/>
  <c r="H187" i="16" s="1"/>
  <c r="I187" i="16" s="1"/>
  <c r="G188" i="16"/>
  <c r="H188" i="16" s="1"/>
  <c r="I188" i="16" s="1"/>
  <c r="G189" i="16"/>
  <c r="H189" i="16" s="1"/>
  <c r="I189" i="16" s="1"/>
  <c r="G190" i="16"/>
  <c r="H190" i="16" s="1"/>
  <c r="I190" i="16" s="1"/>
  <c r="G191" i="16"/>
  <c r="H191" i="16" s="1"/>
  <c r="I191" i="16" s="1"/>
  <c r="G192" i="16"/>
  <c r="H192" i="16" s="1"/>
  <c r="I192" i="16" s="1"/>
  <c r="G193" i="16"/>
  <c r="H193" i="16" s="1"/>
  <c r="I193" i="16" s="1"/>
  <c r="G194" i="16"/>
  <c r="H194" i="16" s="1"/>
  <c r="I194" i="16" s="1"/>
  <c r="G195" i="16"/>
  <c r="H195" i="16" s="1"/>
  <c r="I195" i="16" s="1"/>
  <c r="G196" i="16"/>
  <c r="H196" i="16" s="1"/>
  <c r="I196" i="16" s="1"/>
  <c r="G197" i="16"/>
  <c r="H197" i="16" s="1"/>
  <c r="I197" i="16" s="1"/>
  <c r="G198" i="16"/>
  <c r="H198" i="16" s="1"/>
  <c r="I198" i="16" s="1"/>
  <c r="G199" i="16"/>
  <c r="H199" i="16" s="1"/>
  <c r="I199" i="16" s="1"/>
  <c r="G200" i="16"/>
  <c r="H200" i="16" s="1"/>
  <c r="I200" i="16" s="1"/>
  <c r="G201" i="16"/>
  <c r="H201" i="16" s="1"/>
  <c r="I201" i="16" s="1"/>
  <c r="G202" i="16"/>
  <c r="H202" i="16" s="1"/>
  <c r="I202" i="16" s="1"/>
  <c r="G203" i="16"/>
  <c r="H203" i="16" s="1"/>
  <c r="I203" i="16" s="1"/>
  <c r="G204" i="16"/>
  <c r="H204" i="16" s="1"/>
  <c r="I204" i="16" s="1"/>
  <c r="G205" i="16"/>
  <c r="H205" i="16" s="1"/>
  <c r="I205" i="16" s="1"/>
  <c r="G206" i="16"/>
  <c r="H206" i="16" s="1"/>
  <c r="I206" i="16" s="1"/>
  <c r="G207" i="16"/>
  <c r="H207" i="16" s="1"/>
  <c r="I207" i="16" s="1"/>
  <c r="G208" i="16"/>
  <c r="H208" i="16" s="1"/>
  <c r="I208" i="16" s="1"/>
  <c r="G209" i="16"/>
  <c r="H209" i="16" s="1"/>
  <c r="I209" i="16" s="1"/>
  <c r="G210" i="16"/>
  <c r="H210" i="16" s="1"/>
  <c r="I210" i="16" s="1"/>
  <c r="G211" i="16"/>
  <c r="H211" i="16" s="1"/>
  <c r="I211" i="16" s="1"/>
  <c r="G212" i="16"/>
  <c r="H212" i="16" s="1"/>
  <c r="I212" i="16" s="1"/>
  <c r="G213" i="16"/>
  <c r="H213" i="16" s="1"/>
  <c r="I213" i="16" s="1"/>
  <c r="G214" i="16"/>
  <c r="H214" i="16" s="1"/>
  <c r="I214" i="16" s="1"/>
  <c r="G215" i="16"/>
  <c r="H215" i="16" s="1"/>
  <c r="I215" i="16" s="1"/>
  <c r="G216" i="16"/>
  <c r="H216" i="16" s="1"/>
  <c r="I216" i="16" s="1"/>
  <c r="G217" i="16"/>
  <c r="H217" i="16" s="1"/>
  <c r="I217" i="16" s="1"/>
  <c r="G218" i="16"/>
  <c r="H218" i="16" s="1"/>
  <c r="I218" i="16" s="1"/>
  <c r="G219" i="16"/>
  <c r="H219" i="16" s="1"/>
  <c r="I219" i="16" s="1"/>
  <c r="G220" i="16"/>
  <c r="H220" i="16" s="1"/>
  <c r="I220" i="16" s="1"/>
  <c r="G221" i="16"/>
  <c r="H221" i="16" s="1"/>
  <c r="I221" i="16" s="1"/>
  <c r="G222" i="16"/>
  <c r="H222" i="16" s="1"/>
  <c r="I222" i="16" s="1"/>
  <c r="G223" i="16"/>
  <c r="H223" i="16" s="1"/>
  <c r="I223" i="16" s="1"/>
  <c r="G224" i="16"/>
  <c r="H224" i="16" s="1"/>
  <c r="I224" i="16" s="1"/>
  <c r="G225" i="16"/>
  <c r="H225" i="16" s="1"/>
  <c r="I225" i="16" s="1"/>
  <c r="G226" i="16"/>
  <c r="H226" i="16" s="1"/>
  <c r="I226" i="16" s="1"/>
  <c r="G227" i="16"/>
  <c r="H227" i="16" s="1"/>
  <c r="I227" i="16" s="1"/>
  <c r="G228" i="16"/>
  <c r="H228" i="16" s="1"/>
  <c r="I228" i="16" s="1"/>
  <c r="G229" i="16"/>
  <c r="H229" i="16" s="1"/>
  <c r="I229" i="16" s="1"/>
  <c r="G230" i="16"/>
  <c r="H230" i="16" s="1"/>
  <c r="I230" i="16" s="1"/>
  <c r="G4" i="16"/>
  <c r="H4" i="16" s="1"/>
  <c r="I4" i="16" s="1"/>
  <c r="K227" i="16" l="1"/>
  <c r="J227" i="16"/>
  <c r="K211" i="16"/>
  <c r="J211" i="16"/>
  <c r="K199" i="16"/>
  <c r="J199" i="16"/>
  <c r="K183" i="16"/>
  <c r="J183" i="16"/>
  <c r="K167" i="16"/>
  <c r="J167" i="16"/>
  <c r="K151" i="16"/>
  <c r="J151" i="16"/>
  <c r="K135" i="16"/>
  <c r="J135" i="16"/>
  <c r="K119" i="16"/>
  <c r="J119" i="16"/>
  <c r="K107" i="16"/>
  <c r="J107" i="16"/>
  <c r="K99" i="16"/>
  <c r="J99" i="16"/>
  <c r="K91" i="16"/>
  <c r="J91" i="16"/>
  <c r="K83" i="16"/>
  <c r="J83" i="16"/>
  <c r="K75" i="16"/>
  <c r="J75" i="16"/>
  <c r="K71" i="16"/>
  <c r="J71" i="16"/>
  <c r="D11" i="19" s="1"/>
  <c r="F11" i="19" s="1"/>
  <c r="K63" i="16"/>
  <c r="J63" i="16"/>
  <c r="D9" i="19" s="1"/>
  <c r="F9" i="19" s="1"/>
  <c r="K59" i="16"/>
  <c r="J59" i="16"/>
  <c r="D7" i="19" s="1"/>
  <c r="F7" i="19" s="1"/>
  <c r="K55" i="16"/>
  <c r="J55" i="16"/>
  <c r="K51" i="16"/>
  <c r="J51" i="16"/>
  <c r="K47" i="16"/>
  <c r="J47" i="16"/>
  <c r="K43" i="16"/>
  <c r="J43" i="16"/>
  <c r="K39" i="16"/>
  <c r="J39" i="16"/>
  <c r="D4" i="19" s="1"/>
  <c r="F4" i="19" s="1"/>
  <c r="K35" i="16"/>
  <c r="J35" i="16"/>
  <c r="K31" i="16"/>
  <c r="J31" i="16"/>
  <c r="K27" i="16"/>
  <c r="J27" i="16"/>
  <c r="K23" i="16"/>
  <c r="J23" i="16"/>
  <c r="K19" i="16"/>
  <c r="J19" i="16"/>
  <c r="K15" i="16"/>
  <c r="J15" i="16"/>
  <c r="K11" i="16"/>
  <c r="J11" i="16"/>
  <c r="K7" i="16"/>
  <c r="J7" i="16"/>
  <c r="K4" i="16"/>
  <c r="J4" i="16"/>
  <c r="K219" i="16"/>
  <c r="J219" i="16"/>
  <c r="D22" i="19" s="1"/>
  <c r="F22" i="19" s="1"/>
  <c r="K203" i="16"/>
  <c r="J203" i="16"/>
  <c r="K187" i="16"/>
  <c r="J187" i="16"/>
  <c r="K171" i="16"/>
  <c r="J171" i="16"/>
  <c r="K155" i="16"/>
  <c r="J155" i="16"/>
  <c r="K139" i="16"/>
  <c r="J139" i="16"/>
  <c r="K127" i="16"/>
  <c r="J127" i="16"/>
  <c r="K111" i="16"/>
  <c r="J111" i="16"/>
  <c r="K103" i="16"/>
  <c r="J103" i="16"/>
  <c r="K95" i="16"/>
  <c r="J95" i="16"/>
  <c r="K87" i="16"/>
  <c r="J87" i="16"/>
  <c r="K79" i="16"/>
  <c r="J79" i="16"/>
  <c r="K67" i="16"/>
  <c r="J67" i="16"/>
  <c r="K230" i="16"/>
  <c r="J230" i="16"/>
  <c r="K226" i="16"/>
  <c r="J226" i="16"/>
  <c r="D25" i="19" s="1"/>
  <c r="F25" i="19" s="1"/>
  <c r="K222" i="16"/>
  <c r="J222" i="16"/>
  <c r="K218" i="16"/>
  <c r="J218" i="16"/>
  <c r="K214" i="16"/>
  <c r="J214" i="16"/>
  <c r="D21" i="19" s="1"/>
  <c r="F21" i="19" s="1"/>
  <c r="K210" i="16"/>
  <c r="J210" i="16"/>
  <c r="K206" i="16"/>
  <c r="J206" i="16"/>
  <c r="K202" i="16"/>
  <c r="J202" i="16"/>
  <c r="K198" i="16"/>
  <c r="J198" i="16"/>
  <c r="K194" i="16"/>
  <c r="J194" i="16"/>
  <c r="K190" i="16"/>
  <c r="J190" i="16"/>
  <c r="K186" i="16"/>
  <c r="J186" i="16"/>
  <c r="K182" i="16"/>
  <c r="J182" i="16"/>
  <c r="K178" i="16"/>
  <c r="J178" i="16"/>
  <c r="K174" i="16"/>
  <c r="J174" i="16"/>
  <c r="K170" i="16"/>
  <c r="J170" i="16"/>
  <c r="K166" i="16"/>
  <c r="J166" i="16"/>
  <c r="K162" i="16"/>
  <c r="J162" i="16"/>
  <c r="D15" i="19" s="1"/>
  <c r="F15" i="19" s="1"/>
  <c r="K158" i="16"/>
  <c r="J158" i="16"/>
  <c r="K154" i="16"/>
  <c r="J154" i="16"/>
  <c r="K150" i="16"/>
  <c r="J150" i="16"/>
  <c r="K146" i="16"/>
  <c r="J146" i="16"/>
  <c r="K142" i="16"/>
  <c r="J142" i="16"/>
  <c r="K138" i="16"/>
  <c r="J138" i="16"/>
  <c r="K134" i="16"/>
  <c r="J134" i="16"/>
  <c r="K130" i="16"/>
  <c r="J130" i="16"/>
  <c r="K126" i="16"/>
  <c r="J126" i="16"/>
  <c r="D13" i="19" s="1"/>
  <c r="F13" i="19" s="1"/>
  <c r="K122" i="16"/>
  <c r="J122" i="16"/>
  <c r="K118" i="16"/>
  <c r="J118" i="16"/>
  <c r="K114" i="16"/>
  <c r="J114" i="16"/>
  <c r="K110" i="16"/>
  <c r="J110" i="16"/>
  <c r="K106" i="16"/>
  <c r="J106" i="16"/>
  <c r="K102" i="16"/>
  <c r="J102" i="16"/>
  <c r="K98" i="16"/>
  <c r="J98" i="16"/>
  <c r="K94" i="16"/>
  <c r="J94" i="16"/>
  <c r="K90" i="16"/>
  <c r="J90" i="16"/>
  <c r="K86" i="16"/>
  <c r="J86" i="16"/>
  <c r="K82" i="16"/>
  <c r="J82" i="16"/>
  <c r="K78" i="16"/>
  <c r="J78" i="16"/>
  <c r="D12" i="19" s="1"/>
  <c r="F12" i="19" s="1"/>
  <c r="K74" i="16"/>
  <c r="J74" i="16"/>
  <c r="K70" i="16"/>
  <c r="J70" i="16"/>
  <c r="K66" i="16"/>
  <c r="J66" i="16"/>
  <c r="K62" i="16"/>
  <c r="J62" i="16"/>
  <c r="K58" i="16"/>
  <c r="J58" i="16"/>
  <c r="D6" i="19" s="1"/>
  <c r="F6" i="19" s="1"/>
  <c r="K54" i="16"/>
  <c r="J54" i="16"/>
  <c r="K50" i="16"/>
  <c r="J50" i="16"/>
  <c r="K46" i="16"/>
  <c r="J46" i="16"/>
  <c r="K42" i="16"/>
  <c r="J42" i="16"/>
  <c r="K38" i="16"/>
  <c r="J38" i="16"/>
  <c r="K34" i="16"/>
  <c r="J34" i="16"/>
  <c r="K30" i="16"/>
  <c r="J30" i="16"/>
  <c r="K26" i="16"/>
  <c r="J26" i="16"/>
  <c r="K22" i="16"/>
  <c r="J22" i="16"/>
  <c r="K18" i="16"/>
  <c r="J18" i="16"/>
  <c r="K14" i="16"/>
  <c r="J14" i="16"/>
  <c r="K10" i="16"/>
  <c r="J10" i="16"/>
  <c r="K6" i="16"/>
  <c r="J6" i="16"/>
  <c r="K215" i="16"/>
  <c r="J215" i="16"/>
  <c r="K195" i="16"/>
  <c r="J195" i="16"/>
  <c r="K179" i="16"/>
  <c r="J179" i="16"/>
  <c r="K163" i="16"/>
  <c r="J163" i="16"/>
  <c r="K143" i="16"/>
  <c r="J143" i="16"/>
  <c r="K123" i="16"/>
  <c r="J123" i="16"/>
  <c r="K229" i="16"/>
  <c r="J229" i="16"/>
  <c r="K221" i="16"/>
  <c r="J221" i="16"/>
  <c r="K213" i="16"/>
  <c r="J213" i="16"/>
  <c r="K205" i="16"/>
  <c r="J205" i="16"/>
  <c r="K197" i="16"/>
  <c r="J197" i="16"/>
  <c r="K189" i="16"/>
  <c r="J189" i="16"/>
  <c r="K181" i="16"/>
  <c r="J181" i="16"/>
  <c r="K177" i="16"/>
  <c r="J177" i="16"/>
  <c r="D17" i="19" s="1"/>
  <c r="F17" i="19" s="1"/>
  <c r="K173" i="16"/>
  <c r="J173" i="16"/>
  <c r="K169" i="16"/>
  <c r="J169" i="16"/>
  <c r="K165" i="16"/>
  <c r="J165" i="16"/>
  <c r="K161" i="16"/>
  <c r="J161" i="16"/>
  <c r="K157" i="16"/>
  <c r="J157" i="16"/>
  <c r="K153" i="16"/>
  <c r="J153" i="16"/>
  <c r="K149" i="16"/>
  <c r="J149" i="16"/>
  <c r="K145" i="16"/>
  <c r="J145" i="16"/>
  <c r="K141" i="16"/>
  <c r="J141" i="16"/>
  <c r="K137" i="16"/>
  <c r="J137" i="16"/>
  <c r="D14" i="19" s="1"/>
  <c r="F14" i="19" s="1"/>
  <c r="K133" i="16"/>
  <c r="J133" i="16"/>
  <c r="K129" i="16"/>
  <c r="J129" i="16"/>
  <c r="K125" i="16"/>
  <c r="J125" i="16"/>
  <c r="K121" i="16"/>
  <c r="J121" i="16"/>
  <c r="K117" i="16"/>
  <c r="J117" i="16"/>
  <c r="K113" i="16"/>
  <c r="J113" i="16"/>
  <c r="K109" i="16"/>
  <c r="J109" i="16"/>
  <c r="K105" i="16"/>
  <c r="J105" i="16"/>
  <c r="K101" i="16"/>
  <c r="J101" i="16"/>
  <c r="K97" i="16"/>
  <c r="J97" i="16"/>
  <c r="K93" i="16"/>
  <c r="J93" i="16"/>
  <c r="K89" i="16"/>
  <c r="J89" i="16"/>
  <c r="K85" i="16"/>
  <c r="J85" i="16"/>
  <c r="K81" i="16"/>
  <c r="J81" i="16"/>
  <c r="K77" i="16"/>
  <c r="J77" i="16"/>
  <c r="K73" i="16"/>
  <c r="J73" i="16"/>
  <c r="K69" i="16"/>
  <c r="J69" i="16"/>
  <c r="K65" i="16"/>
  <c r="J65" i="16"/>
  <c r="K61" i="16"/>
  <c r="J61" i="16"/>
  <c r="D8" i="19" s="1"/>
  <c r="F8" i="19" s="1"/>
  <c r="K57" i="16"/>
  <c r="J57" i="16"/>
  <c r="K53" i="16"/>
  <c r="J53" i="16"/>
  <c r="K49" i="16"/>
  <c r="J49" i="16"/>
  <c r="K45" i="16"/>
  <c r="J45" i="16"/>
  <c r="D5" i="19" s="1"/>
  <c r="F5" i="19" s="1"/>
  <c r="K41" i="16"/>
  <c r="J41" i="16"/>
  <c r="K37" i="16"/>
  <c r="J37" i="16"/>
  <c r="K33" i="16"/>
  <c r="J33" i="16"/>
  <c r="K29" i="16"/>
  <c r="J29" i="16"/>
  <c r="K25" i="16"/>
  <c r="J25" i="16"/>
  <c r="K21" i="16"/>
  <c r="J21" i="16"/>
  <c r="K17" i="16"/>
  <c r="J17" i="16"/>
  <c r="K13" i="16"/>
  <c r="J13" i="16"/>
  <c r="K9" i="16"/>
  <c r="J9" i="16"/>
  <c r="K5" i="16"/>
  <c r="J5" i="16"/>
  <c r="K223" i="16"/>
  <c r="J223" i="16"/>
  <c r="D23" i="19" s="1"/>
  <c r="F23" i="19" s="1"/>
  <c r="K207" i="16"/>
  <c r="J207" i="16"/>
  <c r="K191" i="16"/>
  <c r="J191" i="16"/>
  <c r="D19" i="19" s="1"/>
  <c r="F19" i="19" s="1"/>
  <c r="K175" i="16"/>
  <c r="J175" i="16"/>
  <c r="K159" i="16"/>
  <c r="J159" i="16"/>
  <c r="K147" i="16"/>
  <c r="J147" i="16"/>
  <c r="K131" i="16"/>
  <c r="J131" i="16"/>
  <c r="K115" i="16"/>
  <c r="J115" i="16"/>
  <c r="K225" i="16"/>
  <c r="J225" i="16"/>
  <c r="K217" i="16"/>
  <c r="J217" i="16"/>
  <c r="K209" i="16"/>
  <c r="J209" i="16"/>
  <c r="K201" i="16"/>
  <c r="J201" i="16"/>
  <c r="K193" i="16"/>
  <c r="J193" i="16"/>
  <c r="K185" i="16"/>
  <c r="J185" i="16"/>
  <c r="K228" i="16"/>
  <c r="J228" i="16"/>
  <c r="K224" i="16"/>
  <c r="J224" i="16"/>
  <c r="D24" i="19" s="1"/>
  <c r="F24" i="19" s="1"/>
  <c r="K220" i="16"/>
  <c r="J220" i="16"/>
  <c r="K216" i="16"/>
  <c r="J216" i="16"/>
  <c r="K212" i="16"/>
  <c r="J212" i="16"/>
  <c r="K208" i="16"/>
  <c r="J208" i="16"/>
  <c r="K204" i="16"/>
  <c r="J204" i="16"/>
  <c r="K200" i="16"/>
  <c r="J200" i="16"/>
  <c r="K196" i="16"/>
  <c r="J196" i="16"/>
  <c r="K192" i="16"/>
  <c r="J192" i="16"/>
  <c r="D20" i="19" s="1"/>
  <c r="F20" i="19" s="1"/>
  <c r="K188" i="16"/>
  <c r="J188" i="16"/>
  <c r="K184" i="16"/>
  <c r="J184" i="16"/>
  <c r="K180" i="16"/>
  <c r="J180" i="16"/>
  <c r="D18" i="19" s="1"/>
  <c r="F18" i="19" s="1"/>
  <c r="K176" i="16"/>
  <c r="J176" i="16"/>
  <c r="K172" i="16"/>
  <c r="J172" i="16"/>
  <c r="K168" i="16"/>
  <c r="J168" i="16"/>
  <c r="K164" i="16"/>
  <c r="J164" i="16"/>
  <c r="D16" i="19" s="1"/>
  <c r="F16" i="19" s="1"/>
  <c r="K160" i="16"/>
  <c r="J160" i="16"/>
  <c r="K156" i="16"/>
  <c r="J156" i="16"/>
  <c r="K152" i="16"/>
  <c r="J152" i="16"/>
  <c r="K148" i="16"/>
  <c r="J148" i="16"/>
  <c r="K144" i="16"/>
  <c r="J144" i="16"/>
  <c r="K140" i="16"/>
  <c r="J140" i="16"/>
  <c r="K136" i="16"/>
  <c r="J136" i="16"/>
  <c r="K132" i="16"/>
  <c r="J132" i="16"/>
  <c r="K128" i="16"/>
  <c r="J128" i="16"/>
  <c r="K124" i="16"/>
  <c r="J124" i="16"/>
  <c r="K120" i="16"/>
  <c r="J120" i="16"/>
  <c r="K116" i="16"/>
  <c r="J116" i="16"/>
  <c r="K112" i="16"/>
  <c r="J112" i="16"/>
  <c r="K108" i="16"/>
  <c r="J108" i="16"/>
  <c r="K104" i="16"/>
  <c r="J104" i="16"/>
  <c r="K100" i="16"/>
  <c r="J100" i="16"/>
  <c r="K96" i="16"/>
  <c r="J96" i="16"/>
  <c r="K92" i="16"/>
  <c r="J92" i="16"/>
  <c r="K88" i="16"/>
  <c r="J88" i="16"/>
  <c r="K84" i="16"/>
  <c r="J84" i="16"/>
  <c r="K80" i="16"/>
  <c r="J80" i="16"/>
  <c r="K76" i="16"/>
  <c r="J76" i="16"/>
  <c r="K72" i="16"/>
  <c r="J72" i="16"/>
  <c r="K68" i="16"/>
  <c r="J68" i="16"/>
  <c r="K64" i="16"/>
  <c r="J64" i="16"/>
  <c r="D10" i="19" s="1"/>
  <c r="F10" i="19" s="1"/>
  <c r="K60" i="16"/>
  <c r="J60" i="16"/>
  <c r="K56" i="16"/>
  <c r="J56" i="16"/>
  <c r="K52" i="16"/>
  <c r="J52" i="16"/>
  <c r="K48" i="16"/>
  <c r="J48" i="16"/>
  <c r="K44" i="16"/>
  <c r="J44" i="16"/>
  <c r="K40" i="16"/>
  <c r="J40" i="16"/>
  <c r="K36" i="16"/>
  <c r="J36" i="16"/>
  <c r="K32" i="16"/>
  <c r="J32" i="16"/>
  <c r="K28" i="16"/>
  <c r="J28" i="16"/>
  <c r="K24" i="16"/>
  <c r="J24" i="16"/>
  <c r="K20" i="16"/>
  <c r="J20" i="16"/>
  <c r="K16" i="16"/>
  <c r="J16" i="16"/>
  <c r="K12" i="16"/>
  <c r="J12" i="16"/>
  <c r="K8" i="16"/>
  <c r="J8" i="16"/>
  <c r="D7" i="2"/>
  <c r="D6" i="2"/>
</calcChain>
</file>

<file path=xl/sharedStrings.xml><?xml version="1.0" encoding="utf-8"?>
<sst xmlns="http://schemas.openxmlformats.org/spreadsheetml/2006/main" count="1347" uniqueCount="819">
  <si>
    <t>L-net T-tap Module (25)</t>
  </si>
  <si>
    <t>L-net Term Resistor (10)</t>
  </si>
  <si>
    <t>L-net Hub</t>
  </si>
  <si>
    <t>M-net Divider Interface</t>
  </si>
  <si>
    <t>Crimping Tool Adapter</t>
  </si>
  <si>
    <t>Station Removal Tool</t>
  </si>
  <si>
    <t>Overlay Kit Cancel Button (10)</t>
  </si>
  <si>
    <t>Overlay Kit Sm Push Button(10)</t>
  </si>
  <si>
    <t>Overlay Kit Lg Push Button(10)</t>
  </si>
  <si>
    <t>Overlay Kit Left Side Stn (10)</t>
  </si>
  <si>
    <t>Overlay Kit Right Side Stn(10)</t>
  </si>
  <si>
    <t>L-net T-tap Insulator (25)</t>
  </si>
  <si>
    <t>Responder 5 L-net Test Adapter</t>
  </si>
  <si>
    <t>Pillow Spker Cord Grip Kit 20</t>
  </si>
  <si>
    <t>3-gang Adapter Plates (10)</t>
  </si>
  <si>
    <t>1-gang Adapter Plates (10)</t>
  </si>
  <si>
    <t>Call Cord W/tilt Release Din</t>
  </si>
  <si>
    <t>Enhncd Pillow Spkr-tv-digi Vol</t>
  </si>
  <si>
    <t>Enhncd Pillowspkr-1lgt-digivol</t>
  </si>
  <si>
    <t>Enhncd Pillowspkr-2lgt-digivol</t>
  </si>
  <si>
    <t>Enhncd Pillow Spkr-tv-anlgvol</t>
  </si>
  <si>
    <t>Enhncd Pillowspkr 2 Lgt-anlgvo</t>
  </si>
  <si>
    <t>Remote Tilt Release Din Stn</t>
  </si>
  <si>
    <t>Remote Std 8-pin Din Station</t>
  </si>
  <si>
    <t>Feature Bed Control Module</t>
  </si>
  <si>
    <t>Staff Term Faceplate W Bioseal</t>
  </si>
  <si>
    <t>Power Supply W/batt. Backup</t>
  </si>
  <si>
    <t>8 Port Ethernet Switch W/poe</t>
  </si>
  <si>
    <t>Fiber Optic Adapter Module</t>
  </si>
  <si>
    <t>Rack Mount Kit For Switches</t>
  </si>
  <si>
    <t>Wall Mounting Cabinet-head-end</t>
  </si>
  <si>
    <t>Console Receptacle</t>
  </si>
  <si>
    <t>Console Desk Stand</t>
  </si>
  <si>
    <t>Mini-corridor Light</t>
  </si>
  <si>
    <t>Single Patient Station</t>
  </si>
  <si>
    <t>Enhanced Single Patient Stn</t>
  </si>
  <si>
    <t>Dual Patient Station</t>
  </si>
  <si>
    <t>Duty Station</t>
  </si>
  <si>
    <t>Staff Station</t>
  </si>
  <si>
    <t>Remote Audio Output Station</t>
  </si>
  <si>
    <t>Remote Audio Output Module</t>
  </si>
  <si>
    <t>Pull-cord Station With Audio</t>
  </si>
  <si>
    <t>Cancel Station</t>
  </si>
  <si>
    <t>Code Station</t>
  </si>
  <si>
    <t>Staff Assist Station</t>
  </si>
  <si>
    <t>Staff Assist / Code Station</t>
  </si>
  <si>
    <t>Bed Management Station</t>
  </si>
  <si>
    <t>Staff Registration Station</t>
  </si>
  <si>
    <t>2-jack Station</t>
  </si>
  <si>
    <t>Input Module - 2 Point</t>
  </si>
  <si>
    <t>Output Module-high Current</t>
  </si>
  <si>
    <t>R5ware Firmware Diagnostics</t>
  </si>
  <si>
    <t>Reports Manager - 25 Beds</t>
  </si>
  <si>
    <t>Data Warehouse</t>
  </si>
  <si>
    <t>Business Intelligence</t>
  </si>
  <si>
    <t>All Touch Bed Mgmt-25 Beds</t>
  </si>
  <si>
    <t>All Touch Iptv-25 Beds</t>
  </si>
  <si>
    <t>350400A</t>
  </si>
  <si>
    <t>Staff Term Faceplt Bioseal Wht</t>
  </si>
  <si>
    <t>353000A</t>
  </si>
  <si>
    <t>Single Pat Stat - Aus (white)</t>
  </si>
  <si>
    <t>353001A</t>
  </si>
  <si>
    <t>Enhance Pat Stat - Aus (white)</t>
  </si>
  <si>
    <t>354011A</t>
  </si>
  <si>
    <t>Code Station - Aus (white)</t>
  </si>
  <si>
    <t>354012A</t>
  </si>
  <si>
    <t>Staff Assist - Aus (white)</t>
  </si>
  <si>
    <t>354016A</t>
  </si>
  <si>
    <t>Bed Manage Stat - Aus (white)</t>
  </si>
  <si>
    <t>354018A</t>
  </si>
  <si>
    <t>2 Jack Station - Aus (white)</t>
  </si>
  <si>
    <t>366405-1</t>
  </si>
  <si>
    <t>All Touch Wire.wkflw #1-25 Bed</t>
  </si>
  <si>
    <t>366405-2</t>
  </si>
  <si>
    <t>All Touch Wire.wkflw #2-25 Bed</t>
  </si>
  <si>
    <t>366408-1</t>
  </si>
  <si>
    <t>All Touch Med Devices-25 Beds</t>
  </si>
  <si>
    <t>366408-2</t>
  </si>
  <si>
    <t>CC200</t>
  </si>
  <si>
    <t>CCDIN</t>
  </si>
  <si>
    <t>Call Cord - Din Connector</t>
  </si>
  <si>
    <t>CCDIN3</t>
  </si>
  <si>
    <t>Handheld Pendant W/2 Lights</t>
  </si>
  <si>
    <t>CLA246</t>
  </si>
  <si>
    <t>CLAR46</t>
  </si>
  <si>
    <t>CLS103</t>
  </si>
  <si>
    <t>CP7385</t>
  </si>
  <si>
    <t>DP7380</t>
  </si>
  <si>
    <t>DTP4401</t>
  </si>
  <si>
    <t>HSS400</t>
  </si>
  <si>
    <t>HSS401</t>
  </si>
  <si>
    <t>HSS433</t>
  </si>
  <si>
    <t>NC2828</t>
  </si>
  <si>
    <t>NC4JACK</t>
  </si>
  <si>
    <t>NCBED</t>
  </si>
  <si>
    <t>NCBED5</t>
  </si>
  <si>
    <t>R5 Feature Bed Recep - 37 Pin</t>
  </si>
  <si>
    <t>NCC37</t>
  </si>
  <si>
    <t>NCC37RA</t>
  </si>
  <si>
    <t>NCPSDSL2</t>
  </si>
  <si>
    <t>NCPSDSTV</t>
  </si>
  <si>
    <t>NCPSKPL2</t>
  </si>
  <si>
    <t>NCPSKPTV</t>
  </si>
  <si>
    <t>NCSAV</t>
  </si>
  <si>
    <t>R4K15V</t>
  </si>
  <si>
    <t>R4K17V</t>
  </si>
  <si>
    <t>R4K2JACK</t>
  </si>
  <si>
    <t>R4KANNV2</t>
  </si>
  <si>
    <t>R4KCAL</t>
  </si>
  <si>
    <t>R4KCB13</t>
  </si>
  <si>
    <t>R4KCONN6</t>
  </si>
  <si>
    <t>R4KCONN8</t>
  </si>
  <si>
    <t>R4KCRIMP</t>
  </si>
  <si>
    <t>R4KDLC2</t>
  </si>
  <si>
    <t>R4KDM22</t>
  </si>
  <si>
    <t>R4KFAM</t>
  </si>
  <si>
    <t>R4KFB1</t>
  </si>
  <si>
    <t>R4KHVK</t>
  </si>
  <si>
    <t>R4KKBS</t>
  </si>
  <si>
    <t>R4KKBSP</t>
  </si>
  <si>
    <t>R4KMQCV2</t>
  </si>
  <si>
    <t>R4KPA25</t>
  </si>
  <si>
    <t>R4KPB12</t>
  </si>
  <si>
    <t>R4KPB23</t>
  </si>
  <si>
    <t>R4KRECP</t>
  </si>
  <si>
    <t>R4KSAR</t>
  </si>
  <si>
    <t>R4KSLC1</t>
  </si>
  <si>
    <t>R4KSPK</t>
  </si>
  <si>
    <t>R4KSTAC</t>
  </si>
  <si>
    <t>R4KTVA</t>
  </si>
  <si>
    <t>R4KTVR1</t>
  </si>
  <si>
    <t>R4KWM22</t>
  </si>
  <si>
    <t>R5KCL506</t>
  </si>
  <si>
    <t>R5KCL516</t>
  </si>
  <si>
    <t>R5KCL546</t>
  </si>
  <si>
    <t>R5KCONS</t>
  </si>
  <si>
    <t>R5KDC016</t>
  </si>
  <si>
    <t>R5KDC06</t>
  </si>
  <si>
    <t>R5KDC16D</t>
  </si>
  <si>
    <t>R5KDC46</t>
  </si>
  <si>
    <t>R5k Domeless 4 Audio 6pt</t>
  </si>
  <si>
    <t>R5KDCRC4</t>
  </si>
  <si>
    <t>R5KDCRCS4</t>
  </si>
  <si>
    <t>R5k Ss Relay Output Controller</t>
  </si>
  <si>
    <t>R5KDEMOACT</t>
  </si>
  <si>
    <t>R5KL2KA</t>
  </si>
  <si>
    <t>R5KM8PRT</t>
  </si>
  <si>
    <t>R5KMPR15</t>
  </si>
  <si>
    <t>R5KMPR36</t>
  </si>
  <si>
    <t>R5KMRPT</t>
  </si>
  <si>
    <t>R5KMSIP</t>
  </si>
  <si>
    <t>R5KMTRM</t>
  </si>
  <si>
    <t>R5KPADP</t>
  </si>
  <si>
    <t>R5k Adapter Plates (10)</t>
  </si>
  <si>
    <t>R5KPB4</t>
  </si>
  <si>
    <t>R5KPD2A</t>
  </si>
  <si>
    <t>R5KPD2EA</t>
  </si>
  <si>
    <t>R5KPS1A</t>
  </si>
  <si>
    <t>R5KPS1EA</t>
  </si>
  <si>
    <t>R5KPS1LCA</t>
  </si>
  <si>
    <t>R5KPS1V</t>
  </si>
  <si>
    <t>R5KSDTY</t>
  </si>
  <si>
    <t>R5KSSTF</t>
  </si>
  <si>
    <t>R5KPC11WPS</t>
  </si>
  <si>
    <t>Valor Dólar USD</t>
  </si>
  <si>
    <t>Valor Euro EUR</t>
  </si>
  <si>
    <t>IR Reader, Bus</t>
  </si>
  <si>
    <t>Coax Cable 3.0M/10 Ft for Omni / Yagi Antennas</t>
  </si>
  <si>
    <t>LF Beacon</t>
  </si>
  <si>
    <t>Outdoor Enclosure for LF Beacon</t>
  </si>
  <si>
    <t>Handheld LF Exciter</t>
  </si>
  <si>
    <t>Wiegand Interface Adapter</t>
  </si>
  <si>
    <t>Expansion Products</t>
  </si>
  <si>
    <t>Incremental License for additional Client Connection</t>
  </si>
  <si>
    <t>Communication Package (Pager+SMS+Email)</t>
  </si>
  <si>
    <t>Visitors Module</t>
  </si>
  <si>
    <t>CCTV Integration Extension</t>
  </si>
  <si>
    <t>EV2 BabyMatch User Interface</t>
  </si>
  <si>
    <t>Tag Match Extension for Tag Escort and Match Tests</t>
  </si>
  <si>
    <t>3rd Party Nurse Call Interface Extension</t>
  </si>
  <si>
    <t>Parking Capacity Control Module</t>
  </si>
  <si>
    <t>Monthly Mobile Device License Credit</t>
  </si>
  <si>
    <t>Consulting &amp; Support</t>
  </si>
  <si>
    <t>Other Services</t>
  </si>
  <si>
    <t>Tag transmission customization (min 100 Tags)</t>
  </si>
  <si>
    <t>One day software customization services</t>
  </si>
  <si>
    <t>% Dcto.</t>
  </si>
  <si>
    <t>% Venta</t>
  </si>
  <si>
    <t>Rauland</t>
  </si>
  <si>
    <t>Elpas</t>
  </si>
  <si>
    <t>% Compra</t>
  </si>
  <si>
    <t>% Import.</t>
  </si>
  <si>
    <t>Raulamd - Elpas</t>
  </si>
  <si>
    <t>Notes</t>
  </si>
  <si>
    <r>
      <rPr>
        <b/>
        <sz val="7"/>
        <color rgb="FF000000"/>
        <rFont val="Arial"/>
        <family val="2"/>
      </rPr>
      <t>M</t>
    </r>
    <r>
      <rPr>
        <b/>
        <sz val="7"/>
        <color rgb="FF000000"/>
        <rFont val="Arial"/>
        <family val="2"/>
      </rPr>
      <t>odel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Arial"/>
        <family val="2"/>
      </rPr>
      <t>#</t>
    </r>
  </si>
  <si>
    <r>
      <rPr>
        <b/>
        <sz val="7"/>
        <color rgb="FF000000"/>
        <rFont val="Arial"/>
        <family val="2"/>
      </rPr>
      <t>Desc</t>
    </r>
    <r>
      <rPr>
        <b/>
        <sz val="7"/>
        <color rgb="FF000000"/>
        <rFont val="Arial"/>
        <family val="2"/>
      </rPr>
      <t>r</t>
    </r>
    <r>
      <rPr>
        <b/>
        <sz val="7"/>
        <color rgb="FF000000"/>
        <rFont val="Arial"/>
        <family val="2"/>
      </rPr>
      <t>ip</t>
    </r>
    <r>
      <rPr>
        <b/>
        <sz val="7"/>
        <color rgb="FF000000"/>
        <rFont val="Arial"/>
        <family val="2"/>
      </rPr>
      <t>t</t>
    </r>
    <r>
      <rPr>
        <b/>
        <sz val="7"/>
        <color rgb="FF000000"/>
        <rFont val="Arial"/>
        <family val="2"/>
      </rPr>
      <t>ion</t>
    </r>
  </si>
  <si>
    <r>
      <rPr>
        <sz val="7"/>
        <color rgb="FF000000"/>
        <rFont val="Arial"/>
        <family val="2"/>
      </rPr>
      <t>W</t>
    </r>
    <r>
      <rPr>
        <sz val="7"/>
        <color rgb="FF000000"/>
        <rFont val="Arial"/>
        <family val="2"/>
      </rPr>
      <t>ar</t>
    </r>
    <r>
      <rPr>
        <sz val="7"/>
        <color rgb="FF000000"/>
        <rFont val="Arial"/>
        <family val="2"/>
      </rPr>
      <t>r</t>
    </r>
    <r>
      <rPr>
        <sz val="7"/>
        <color rgb="FF000000"/>
        <rFont val="Arial"/>
        <family val="2"/>
      </rPr>
      <t>a</t>
    </r>
    <r>
      <rPr>
        <sz val="7"/>
        <color rgb="FF000000"/>
        <rFont val="Arial"/>
        <family val="2"/>
      </rPr>
      <t>n</t>
    </r>
    <r>
      <rPr>
        <sz val="7"/>
        <color rgb="FF000000"/>
        <rFont val="Arial"/>
        <family val="2"/>
      </rPr>
      <t>ty</t>
    </r>
  </si>
  <si>
    <r>
      <rPr>
        <sz val="7"/>
        <color rgb="FF000000"/>
        <rFont val="Arial"/>
        <family val="2"/>
      </rPr>
      <t xml:space="preserve">Carton
</t>
    </r>
    <r>
      <rPr>
        <sz val="7"/>
        <color rgb="FF000000"/>
        <rFont val="Arial"/>
        <family val="2"/>
      </rPr>
      <t>Q</t>
    </r>
    <r>
      <rPr>
        <sz val="7"/>
        <color rgb="FF000000"/>
        <rFont val="Arial"/>
        <family val="2"/>
      </rPr>
      <t>ty</t>
    </r>
  </si>
  <si>
    <t>Everywear Receiver W/batteries</t>
  </si>
  <si>
    <t>Everywear Gateway W/ac Adapter</t>
  </si>
  <si>
    <t>Everywear Poe Splitter</t>
  </si>
  <si>
    <t>Everywear Staff Badge W/batt</t>
  </si>
  <si>
    <t>Everywear Patient Wear W/batt</t>
  </si>
  <si>
    <t>Everywear Asset Tag W/battery</t>
  </si>
  <si>
    <t>Everywear Staff Duress Badge</t>
  </si>
  <si>
    <t>Everywear Server Software</t>
  </si>
  <si>
    <t>Everywear Sma Per Bed/room</t>
  </si>
  <si>
    <t>Battery Kit for R5 Power Sply</t>
  </si>
  <si>
    <t>8pn Inline Con Cat5 Cat6(100)</t>
  </si>
  <si>
    <t>Clear Button Cover-4 Button St</t>
  </si>
  <si>
    <t>Recessed 1-gang Plate 10 Pack</t>
  </si>
  <si>
    <t>Recessed 2-gang Plate 10 Pack</t>
  </si>
  <si>
    <t>Button Cover For Staff Stn10pk</t>
  </si>
  <si>
    <t>R5demo Upgrade Kit</t>
  </si>
  <si>
    <t>Pullcord Anti-ligature Kit</t>
  </si>
  <si>
    <t>R5 Rapid Response Kit</t>
  </si>
  <si>
    <t>Clear Station Cover 10-pk</t>
  </si>
  <si>
    <t>#</t>
  </si>
  <si>
    <t>Branch Regional Controller V3</t>
  </si>
  <si>
    <t>Responder Netwk Concentrato V2</t>
  </si>
  <si>
    <t>Voip Nurse Console V2</t>
  </si>
  <si>
    <t>Voip Staff Terminal V2</t>
  </si>
  <si>
    <t>Corridor Light-4 Pos V2</t>
  </si>
  <si>
    <t>Domeless Controller V2</t>
  </si>
  <si>
    <t>Face Plate Rep Assy 353001</t>
  </si>
  <si>
    <t>Output Module-dry Contact</t>
  </si>
  <si>
    <t>Output Module-low Current</t>
  </si>
  <si>
    <t>Interface-telephone-25 Beds</t>
  </si>
  <si>
    <t>Responder Sip Server</t>
  </si>
  <si>
    <t>Pc Console (r5 Apps) - 25 Beds</t>
  </si>
  <si>
    <t>Staff Assignment Client-25 Bed</t>
  </si>
  <si>
    <t>Interface-locate(rtls)-25 Beds</t>
  </si>
  <si>
    <t>Interface-hl7(adt)-25  Beds</t>
  </si>
  <si>
    <t>Interface-resp Sync-25 Bed</t>
  </si>
  <si>
    <t>All Touch Emr -25 Beds</t>
  </si>
  <si>
    <t>All Touch Bed Info-25 Beds</t>
  </si>
  <si>
    <t>Ent Configurator</t>
  </si>
  <si>
    <t>Ent Local Configurator</t>
  </si>
  <si>
    <t>Ent Sales Demo</t>
  </si>
  <si>
    <t>Ent It Foundation - Perpetual</t>
  </si>
  <si>
    <t>Ent Wrkflw Stdztion- Perpetual</t>
  </si>
  <si>
    <t>Ent Clinical Outcms-perpetual</t>
  </si>
  <si>
    <t>Ent CAH Basic HW Package</t>
  </si>
  <si>
    <t>Ent CAH Workflow HW Package</t>
  </si>
  <si>
    <t>Ent Distributor Sys Sw</t>
  </si>
  <si>
    <t>Ent It Foundation-subs</t>
  </si>
  <si>
    <t>Ent Wrkflw Stdztion-subs</t>
  </si>
  <si>
    <t>Ent Clin Outcomes-subs</t>
  </si>
  <si>
    <t>Ent Hospital Test System-perp</t>
  </si>
  <si>
    <t>Ent Future State Lab-perp</t>
  </si>
  <si>
    <t>Ent Clinical Mobile App</t>
  </si>
  <si>
    <t>Ent Basic-perpetual</t>
  </si>
  <si>
    <t>Ent Hospital Test System-subs</t>
  </si>
  <si>
    <t>Ent Future State Lab-subs</t>
  </si>
  <si>
    <t>Ent Critical Alarm Mgmt - Perp</t>
  </si>
  <si>
    <t>Ent Critical Alarm Mgmt - Subs</t>
  </si>
  <si>
    <t>Ent Converge</t>
  </si>
  <si>
    <t>351310A</t>
  </si>
  <si>
    <t>Staff Terminal V2-aus (white)</t>
  </si>
  <si>
    <t>354001WP</t>
  </si>
  <si>
    <t>Pull-cord Station Water Proof</t>
  </si>
  <si>
    <t>354001WPA</t>
  </si>
  <si>
    <t>Pull-cord Station Wp Aust</t>
  </si>
  <si>
    <t>354001WPP</t>
  </si>
  <si>
    <t>Pull-cord Statin Wp Portuguese</t>
  </si>
  <si>
    <t>354001WPS</t>
  </si>
  <si>
    <t>Pull-cord Station Wp Spanish</t>
  </si>
  <si>
    <t>AB4487</t>
  </si>
  <si>
    <t>Staff Terminal Wall Mtg Plate</t>
  </si>
  <si>
    <t>Call Cord W/ Clip - 10ft</t>
  </si>
  <si>
    <t>R5k 4light/6pt Audio Cl</t>
  </si>
  <si>
    <t>R5k 4 Pt Audio Relay Kit</t>
  </si>
  <si>
    <t>R5k High Security Cl 3 Lamp</t>
  </si>
  <si>
    <t>Nurse Pushbutton 1/4" Jack</t>
  </si>
  <si>
    <t>Dummy Plug For 1/4</t>
  </si>
  <si>
    <t>Din-to-plug Adapter</t>
  </si>
  <si>
    <t>R5k High Security Audio Bed St</t>
  </si>
  <si>
    <t>R5k High Security Staff St</t>
  </si>
  <si>
    <t>R5k High Security Push Btn St</t>
  </si>
  <si>
    <t>Head-end Equipment Cabinet</t>
  </si>
  <si>
    <t>Auxiliary 4 Alarm Input St</t>
  </si>
  <si>
    <t>Feature Bed Recep - 37 Pin</t>
  </si>
  <si>
    <t>Feat. Bed Cable -8ft</t>
  </si>
  <si>
    <t>Feat. Bed Cable -right Angle</t>
  </si>
  <si>
    <t>R5k Digital Pillow Spkr 2 Lts</t>
  </si>
  <si>
    <t>R5k Digital Pillow Speaker Tv</t>
  </si>
  <si>
    <t>R5k Dir Acc Pillow Spkr 2lts</t>
  </si>
  <si>
    <t>R5k Direct Acc Pillow Spkr Tv</t>
  </si>
  <si>
    <t>Din Cord Saver</t>
  </si>
  <si>
    <t>R5k Patient Station 1/4" &amp; Btn</t>
  </si>
  <si>
    <t>R5k Enhancd Sgle Pat Stn Wdin</t>
  </si>
  <si>
    <t>R5k Dual 1/4" Jack Station</t>
  </si>
  <si>
    <t>R5k Annunciator Panel V2</t>
  </si>
  <si>
    <t>R5k Call Assurance Light</t>
  </si>
  <si>
    <t>R5k Code Blue Station</t>
  </si>
  <si>
    <t>R5k 6-pin Connectors - 100</t>
  </si>
  <si>
    <t>R4k 8-pin Connectors-100</t>
  </si>
  <si>
    <t>R5k Crimping Tool</t>
  </si>
  <si>
    <t>R5k Dual Light Cntl Mod</t>
  </si>
  <si>
    <t>R5k Desk Mount Kit Ann Pnl</t>
  </si>
  <si>
    <t>R5k Fire/auxiliary Module</t>
  </si>
  <si>
    <t>R5k Feature Bed Interface</t>
  </si>
  <si>
    <t>R4k 250v Kit For Nc2828</t>
  </si>
  <si>
    <t>R5k K-bus Splitter</t>
  </si>
  <si>
    <t>R5k K-bus Splitter - With Pwr</t>
  </si>
  <si>
    <t>R5k Marquee Controller V2</t>
  </si>
  <si>
    <t>R5k Paging Amplifier -25 Watt</t>
  </si>
  <si>
    <t>R5k Single Button Station</t>
  </si>
  <si>
    <t>R5k Staff Assist Code Station</t>
  </si>
  <si>
    <t>R5k Ann Panel Receptacle</t>
  </si>
  <si>
    <t>R5k Push For Help St Reg Stn</t>
  </si>
  <si>
    <t>R5k Single Light Cntl Mod</t>
  </si>
  <si>
    <t>R5k Speaker Station</t>
  </si>
  <si>
    <t>R5k Test Adapter Cables</t>
  </si>
  <si>
    <t>R5k Tv Adaptor Kit Qty 10</t>
  </si>
  <si>
    <t>R5k Digital Tv Isolation Mod</t>
  </si>
  <si>
    <t>R5k Ann Panel Wall Mount Kit</t>
  </si>
  <si>
    <t>R5KAUDPC</t>
  </si>
  <si>
    <t>R5k Audio Pullcord</t>
  </si>
  <si>
    <t>R5KCANCEL</t>
  </si>
  <si>
    <t>R5k Cancel Station</t>
  </si>
  <si>
    <t>R5k Corridor Light Visual 6pt</t>
  </si>
  <si>
    <t>R5k Corridor Light 1 Audio 6pt</t>
  </si>
  <si>
    <t>R5k Corridor Light 4 Audio 6pt</t>
  </si>
  <si>
    <t>R5k Voip Nurse Console</t>
  </si>
  <si>
    <t>R5k Domeless 16pt Visual</t>
  </si>
  <si>
    <t>R5k Domeless 6pt Visual</t>
  </si>
  <si>
    <t>R5k Domeless Duty 1 Audio 6pt</t>
  </si>
  <si>
    <t>R5k Relay Output Controler</t>
  </si>
  <si>
    <t>R5k Demo Acute Hospital</t>
  </si>
  <si>
    <t>R5k L2k Adapter</t>
  </si>
  <si>
    <t>R5k 8-port Ethernet Switch</t>
  </si>
  <si>
    <t>R5KMADT</t>
  </si>
  <si>
    <t>R5k Adt Interface</t>
  </si>
  <si>
    <t>R5KMMWI</t>
  </si>
  <si>
    <t>R5k Middleware Interface</t>
  </si>
  <si>
    <t>R5k 15v Pwr Sply W Bat Backup</t>
  </si>
  <si>
    <t>R5k 36v Pwr Sply W Bat Backup</t>
  </si>
  <si>
    <t>R5KMRAPID</t>
  </si>
  <si>
    <t>R5k Rapid Response Kit</t>
  </si>
  <si>
    <t>R5KMREW</t>
  </si>
  <si>
    <t>R5K EveryWear Interface</t>
  </si>
  <si>
    <t>R5k Application Module</t>
  </si>
  <si>
    <t>R5KMRSI</t>
  </si>
  <si>
    <t>R5k Resident Safety Interface</t>
  </si>
  <si>
    <t>R5KMSCV2</t>
  </si>
  <si>
    <t>R5k Main System Controller V2</t>
  </si>
  <si>
    <t>R5k Telephony Interface</t>
  </si>
  <si>
    <t>R5k Termination Board</t>
  </si>
  <si>
    <t>R5k 4 Button Workflow Station</t>
  </si>
  <si>
    <t>R5KPB4CNF</t>
  </si>
  <si>
    <t>R5k 4 Button Status Station</t>
  </si>
  <si>
    <t>R5KPC11WP</t>
  </si>
  <si>
    <t>R5k Waterproof Pullcord</t>
  </si>
  <si>
    <t>R5KPC11WPA</t>
  </si>
  <si>
    <t>R5k Waterproof Plcd Australian</t>
  </si>
  <si>
    <t>R5KPC11WPP</t>
  </si>
  <si>
    <t>R5k Waterproof Plcd Portuguese</t>
  </si>
  <si>
    <t>R5k Waterproof Pulcord Spanish</t>
  </si>
  <si>
    <t>R5k Dual Patient Station Audio</t>
  </si>
  <si>
    <t>R5k Dual Enhancd Pat Stn Audio</t>
  </si>
  <si>
    <t>R5KPPS</t>
  </si>
  <si>
    <t>R5k Pull-push Station</t>
  </si>
  <si>
    <t>R5k Single Pat Station Audio</t>
  </si>
  <si>
    <t>R5k Single Enhcd Pat Stn Audio</t>
  </si>
  <si>
    <t>R5k Single Pat Stn W Lt Audio</t>
  </si>
  <si>
    <t>R5k Single Patient Stn Visual</t>
  </si>
  <si>
    <t>R5k Duty Station</t>
  </si>
  <si>
    <t>R5KSMST</t>
  </si>
  <si>
    <t>R5k Marquee Audio Station</t>
  </si>
  <si>
    <t>R5k Staff Station</t>
  </si>
  <si>
    <t>R5KWARE</t>
  </si>
  <si>
    <t>R5kware Firmware Diagnostics</t>
  </si>
  <si>
    <t>% recargo</t>
  </si>
  <si>
    <t>Precio Lista [$]</t>
  </si>
  <si>
    <t>Precio con 60% desc</t>
  </si>
  <si>
    <t>Precio Venta</t>
  </si>
  <si>
    <t>5‐ALC00101</t>
  </si>
  <si>
    <t>Accessories</t>
  </si>
  <si>
    <t>NA</t>
  </si>
  <si>
    <t>GA</t>
  </si>
  <si>
    <t>5‐ALC01021‐0</t>
  </si>
  <si>
    <t>Infrastructure</t>
  </si>
  <si>
    <t>5‐ALC01023‐0</t>
  </si>
  <si>
    <t>5‐ALC90001</t>
  </si>
  <si>
    <t>5‐AN004303</t>
  </si>
  <si>
    <t>5‐AN004305‐1</t>
  </si>
  <si>
    <t>Tag</t>
  </si>
  <si>
    <t>E</t>
  </si>
  <si>
    <t>5‐BTE90003</t>
  </si>
  <si>
    <t>5‐CBL00201</t>
  </si>
  <si>
    <t>5‐EDP3‐0</t>
  </si>
  <si>
    <t>5‐ELC00433‐4</t>
  </si>
  <si>
    <t>5‐ELC10433‐3</t>
  </si>
  <si>
    <t>5‐ERS02721‐5</t>
  </si>
  <si>
    <t>5‐ERS04101</t>
  </si>
  <si>
    <t>Software</t>
  </si>
  <si>
    <t>5‐ERS04104</t>
  </si>
  <si>
    <t>5‐ERS04150</t>
  </si>
  <si>
    <t>5‐ERS04200</t>
  </si>
  <si>
    <t>5‐ERS04201</t>
  </si>
  <si>
    <t>5‐ERS04202</t>
  </si>
  <si>
    <t>5‐ERS04210</t>
  </si>
  <si>
    <t>5‐ERS04211</t>
  </si>
  <si>
    <t>5‐ERS04212</t>
  </si>
  <si>
    <t>5‐ERS04301</t>
  </si>
  <si>
    <t>5‐ERS04401</t>
  </si>
  <si>
    <t>5‐ERS04403</t>
  </si>
  <si>
    <t>5‐ERS05201</t>
  </si>
  <si>
    <t>5‐ERS05202</t>
  </si>
  <si>
    <t>5‐ERS05203</t>
  </si>
  <si>
    <t>5‐ERS06201</t>
  </si>
  <si>
    <t>5‐ERS06202</t>
  </si>
  <si>
    <t>5‐ERS06203</t>
  </si>
  <si>
    <t>5‐ERS08011</t>
  </si>
  <si>
    <t>5‐ERS08011‐1</t>
  </si>
  <si>
    <t>Services</t>
  </si>
  <si>
    <t>5‐ERS08033</t>
  </si>
  <si>
    <t>5‐ERS08035</t>
  </si>
  <si>
    <t>5‐ERS08320</t>
  </si>
  <si>
    <t>5‐ERS09048</t>
  </si>
  <si>
    <t>5‐ERS09051</t>
  </si>
  <si>
    <t>5‐ETC00433B</t>
  </si>
  <si>
    <t>5‐ETC09001</t>
  </si>
  <si>
    <t>5‐HLA00125</t>
  </si>
  <si>
    <t>5‐IOB10485</t>
  </si>
  <si>
    <t>5‐IRB00880</t>
  </si>
  <si>
    <t>5‐JBA10485</t>
  </si>
  <si>
    <t>5‐LW009700‐0</t>
  </si>
  <si>
    <t>5‐LW009800‐0</t>
  </si>
  <si>
    <t>5‐LW241037‐0</t>
  </si>
  <si>
    <t>5‐PBA00433‐L</t>
  </si>
  <si>
    <t>5‐PBA90001</t>
  </si>
  <si>
    <t>5‐PBA90002</t>
  </si>
  <si>
    <t>5‐PBA90004</t>
  </si>
  <si>
    <t>5‐RDT09100</t>
  </si>
  <si>
    <t>5‐RDT09113</t>
  </si>
  <si>
    <t>5‐RFB10433‐5</t>
  </si>
  <si>
    <t>5‐STC00433‐1</t>
  </si>
  <si>
    <t>5‐STE00433‐1</t>
  </si>
  <si>
    <t>5‐TBA00433</t>
  </si>
  <si>
    <t>5‐TRC‐3</t>
  </si>
  <si>
    <t>5‐WHR41001</t>
  </si>
  <si>
    <t>5‐WHR41002</t>
  </si>
  <si>
    <t>5‐WHR41003</t>
  </si>
  <si>
    <t>5‐WHR41004</t>
  </si>
  <si>
    <t>5‐WHR41005</t>
  </si>
  <si>
    <t>5‐WHR41007</t>
  </si>
  <si>
    <t>5‐WHR41010</t>
  </si>
  <si>
    <t>5‐WHR41011</t>
  </si>
  <si>
    <t>Training</t>
  </si>
  <si>
    <t>5‐WHR41024</t>
  </si>
  <si>
    <t>5‐WIF00485</t>
  </si>
  <si>
    <t>5‐WTD00006‐0</t>
  </si>
  <si>
    <t>5‐WTD09009</t>
  </si>
  <si>
    <t>5‐WTD09011</t>
  </si>
  <si>
    <t>5‐WTD09012</t>
  </si>
  <si>
    <t>5‐WTD09013</t>
  </si>
  <si>
    <t>5‐WTD09014</t>
  </si>
  <si>
    <t>5‐WTD09016</t>
  </si>
  <si>
    <t>5‐WTD09017</t>
  </si>
  <si>
    <t>5‐WTD09019</t>
  </si>
  <si>
    <t>5‐WTD41002‐0</t>
  </si>
  <si>
    <t>5‐WTD41100‐0</t>
  </si>
  <si>
    <t>5‐WTD41102‐0</t>
  </si>
  <si>
    <t>5‐WTD41120‐0</t>
  </si>
  <si>
    <t>5‐700950</t>
  </si>
  <si>
    <t>Omni Base Package</t>
  </si>
  <si>
    <t>Omni Upgrade package to Omni V5.x5</t>
  </si>
  <si>
    <t>Elpas Accessory</t>
  </si>
  <si>
    <t>Elpas Infrastructure</t>
  </si>
  <si>
    <t>LF Loop Unit Outdoor</t>
  </si>
  <si>
    <t>LF Mounting Bracket (Pack of 5)</t>
  </si>
  <si>
    <t>Long‐Range Yagi Directional Antenna</t>
  </si>
  <si>
    <t>Long‐Range Omni‐Directional Antenna + MBCN</t>
  </si>
  <si>
    <t>5‐BTE00433‐1</t>
  </si>
  <si>
    <t>Elpas Tag</t>
  </si>
  <si>
    <t>BTE ‐ Elpas Charm</t>
  </si>
  <si>
    <t>BTE ‐ Long Charm Bands (Pack of 50)</t>
  </si>
  <si>
    <t>5‐BTE90004</t>
  </si>
  <si>
    <t>BTE ‐ Charm Band, Infant (Pack of 50)</t>
  </si>
  <si>
    <t>Omni Display Panel</t>
  </si>
  <si>
    <t>Local Controller w/RF, Outdoor</t>
  </si>
  <si>
    <t>Local Controller w/RF, Wall, Added I/O</t>
  </si>
  <si>
    <t>5‐ERS01905‐30P</t>
  </si>
  <si>
    <t>Network Drop Cable, 30 feet, Plenum (North America only)</t>
  </si>
  <si>
    <t>Network Drop Cable, 5m</t>
  </si>
  <si>
    <t>Omni Base Package¹, 10 Devices² license</t>
  </si>
  <si>
    <t>Omni Base Package for Redundant Server</t>
  </si>
  <si>
    <t>Omni Extensions &amp; ApplicaƟons</t>
  </si>
  <si>
    <t>Omni Subscription</t>
  </si>
  <si>
    <t>Incremental License for additional 16 Devices</t>
  </si>
  <si>
    <t>Omni Lite Device License Credit (Please see Notes Below)</t>
  </si>
  <si>
    <t>Class 2 Omni Tag License Credit $5</t>
  </si>
  <si>
    <t>Class 3 Omni Tag License Credit $30</t>
  </si>
  <si>
    <t>5‐ERS04213</t>
  </si>
  <si>
    <t>Class 1 Omni Tag License Credit</t>
  </si>
  <si>
    <t>Incremental License for additional Web Client Connection</t>
  </si>
  <si>
    <t>Incremental License for additional Web Client Connection (10 Pack)</t>
  </si>
  <si>
    <t>Incremental License for additional Web Client Connection (50 Pack)</t>
  </si>
  <si>
    <t>Incremental License for additional Mobile Client Connection</t>
  </si>
  <si>
    <t>Incremental License for additional Mobile Client Connection (10 Pack)</t>
  </si>
  <si>
    <t>Incremental License for additional Mobile Client Connection (50 Pack)</t>
  </si>
  <si>
    <t>Omni SDK</t>
  </si>
  <si>
    <t>Omni SDK Basic, Includes web services, one year e‐mail support, (req SDK Training)</t>
  </si>
  <si>
    <t>SDK Services</t>
  </si>
  <si>
    <t>Extended SDK support, 1 additional year e‐mail support, (requires SDK Training)</t>
  </si>
  <si>
    <t>Temperature Monitoring Module – Omni 4.7.2 &amp; Higher</t>
  </si>
  <si>
    <t>Nurse Call Auto‐Cancellation Extension</t>
  </si>
  <si>
    <t>Asset Tracking Tag</t>
  </si>
  <si>
    <t>Asset Clip (Pack of 5)</t>
  </si>
  <si>
    <t>I/O Module, Bus, 6 Inputs/6 Outputs</t>
  </si>
  <si>
    <t>5‐IOX00001</t>
  </si>
  <si>
    <t>Input End‐of‐Line Terminator (Pack of 5)</t>
  </si>
  <si>
    <t>RS‐485 Junction Box</t>
  </si>
  <si>
    <t>Shield Pull Cord (set of 5)</t>
  </si>
  <si>
    <t>Shield Belt Clip (set of 5)</t>
  </si>
  <si>
    <t>5‐LW009900</t>
  </si>
  <si>
    <t>Shield Canvas Case</t>
  </si>
  <si>
    <t>Shield Duress Transmitter w/Fall Detect</t>
  </si>
  <si>
    <t>PBA ‐ Badge, 60 sec RF</t>
  </si>
  <si>
    <t>PBA ‐ Badge Clip Attachment (Pack of 25)</t>
  </si>
  <si>
    <t>PBA ‐ Badge ISO Card Holder (Pack of 5)</t>
  </si>
  <si>
    <t>PBA ‐ Badge Label Covers (Pack of 25)</t>
  </si>
  <si>
    <t>Reader Mounting Bracket (Pack of 5)</t>
  </si>
  <si>
    <t>Reader Surface‐Mount Plastic Ring (Pack of 5)</t>
  </si>
  <si>
    <t>RF Reader, Bus, Wall</t>
  </si>
  <si>
    <t>Temperature Sensor, External Probe</t>
  </si>
  <si>
    <t>Temperature Sensor</t>
  </si>
  <si>
    <t>Wireless Input Module w/LF</t>
  </si>
  <si>
    <t>RF Transceiver</t>
  </si>
  <si>
    <t>On‐Site Consulting/Commissioning Services, per day3</t>
  </si>
  <si>
    <t>On‐Site Consulting/Commissioning Services (with valid SMA), per day3</t>
  </si>
  <si>
    <t>Off‐Site Consulting Services (with valid SMA), per hour</t>
  </si>
  <si>
    <t>Off‐Site Consulting Services, per hour</t>
  </si>
  <si>
    <t>Per‐Incident Priority Support, per Trouble Ticket</t>
  </si>
  <si>
    <t>Basic Technical Training, 3 days, location, for 2 students3</t>
  </si>
  <si>
    <t>SDK Training (Basic), 2 days (Prerequisite 3 Days of Basic training)3</t>
  </si>
  <si>
    <t>WTD ‐ Rugged Security Band (Pack of 5)</t>
  </si>
  <si>
    <t>WTD ‐ Band Lock Key (Pack of 5) **Req for 5‐WTD41102‐0,5‐WTD41002‐0 &amp; 5‐WTD09012</t>
  </si>
  <si>
    <t>WTD ‐ Standard Wristband, No Tamper (Pack of 5)</t>
  </si>
  <si>
    <t>WTD ‐ Security Band (Pack of 5)</t>
  </si>
  <si>
    <t>WTD ‐ Hospital Band Adapter (5 pairs)</t>
  </si>
  <si>
    <t>WTD ‐ Standard Wristband XL, No Tamper (Pack of 5)</t>
  </si>
  <si>
    <t>WTD ‐ Cover with Button (Pack of 5)</t>
  </si>
  <si>
    <t>WTD ‐ Cover, Solid Face (Pack of 5)</t>
  </si>
  <si>
    <t>WTD ‐ Lock Key for Rugged Band (Pack of 5) ** Required for 5‐WTD00006‐0</t>
  </si>
  <si>
    <t>WTD ‐ Bracelet with Security Band, Solid Face</t>
  </si>
  <si>
    <t>WTD ‐ Bracelet Module</t>
  </si>
  <si>
    <t>WTD ‐ Bracelet with Security Band, Button</t>
  </si>
  <si>
    <t>BTE ‐ Bracelet Module, w/Charm Matching</t>
  </si>
  <si>
    <t>Part #</t>
  </si>
  <si>
    <t>Product Family</t>
  </si>
  <si>
    <t>Sub‐Family</t>
  </si>
  <si>
    <t>Description</t>
  </si>
  <si>
    <t>Platform</t>
  </si>
  <si>
    <t>Comm. Status</t>
  </si>
  <si>
    <t>Warranty (General / Extended)</t>
  </si>
  <si>
    <t>Precio lista en [$]</t>
  </si>
  <si>
    <t>Mantenance</t>
  </si>
  <si>
    <t>Descuento</t>
  </si>
  <si>
    <t>Precio lista con desc</t>
  </si>
  <si>
    <t>Precio
 Lista</t>
  </si>
  <si>
    <t>Valor
 descuento</t>
  </si>
  <si>
    <t>[$]</t>
  </si>
  <si>
    <t>[US$]</t>
  </si>
  <si>
    <t>RAULAND</t>
  </si>
  <si>
    <t>Model #</t>
  </si>
  <si>
    <t>ELPAS</t>
  </si>
  <si>
    <t>Precio Venta
mar 22</t>
  </si>
  <si>
    <r>
      <t>S</t>
    </r>
    <r>
      <rPr>
        <b/>
        <sz val="7"/>
        <color rgb="FF000000"/>
        <rFont val="Arial"/>
        <family val="2"/>
      </rPr>
      <t>ugg</t>
    </r>
    <r>
      <rPr>
        <b/>
        <sz val="7"/>
        <color rgb="FF000000"/>
        <rFont val="Arial"/>
        <family val="2"/>
      </rPr>
      <t>e</t>
    </r>
    <r>
      <rPr>
        <b/>
        <sz val="7"/>
        <color rgb="FF000000"/>
        <rFont val="Arial"/>
        <family val="2"/>
      </rPr>
      <t>s</t>
    </r>
    <r>
      <rPr>
        <b/>
        <sz val="7"/>
        <color rgb="FF000000"/>
        <rFont val="Arial"/>
        <family val="2"/>
      </rPr>
      <t>t</t>
    </r>
    <r>
      <rPr>
        <b/>
        <sz val="7"/>
        <color rgb="FF000000"/>
        <rFont val="Arial"/>
        <family val="2"/>
      </rPr>
      <t>ed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Arial"/>
        <family val="2"/>
      </rPr>
      <t>L</t>
    </r>
    <r>
      <rPr>
        <b/>
        <sz val="7"/>
        <color rgb="FF000000"/>
        <rFont val="Arial"/>
        <family val="2"/>
      </rPr>
      <t>is</t>
    </r>
    <r>
      <rPr>
        <b/>
        <sz val="7"/>
        <color rgb="FF000000"/>
        <rFont val="Arial"/>
        <family val="2"/>
      </rPr>
      <t xml:space="preserve">t
</t>
    </r>
    <r>
      <rPr>
        <b/>
        <sz val="7"/>
        <color rgb="FF000000"/>
        <rFont val="Arial"/>
        <family val="2"/>
      </rPr>
      <t>P</t>
    </r>
    <r>
      <rPr>
        <b/>
        <sz val="7"/>
        <color rgb="FF000000"/>
        <rFont val="Arial"/>
        <family val="2"/>
      </rPr>
      <t>r</t>
    </r>
    <r>
      <rPr>
        <b/>
        <sz val="7"/>
        <color rgb="FF000000"/>
        <rFont val="Arial"/>
        <family val="2"/>
      </rPr>
      <t>ic</t>
    </r>
    <r>
      <rPr>
        <b/>
        <sz val="7"/>
        <color rgb="FF000000"/>
        <rFont val="Arial"/>
        <family val="2"/>
      </rPr>
      <t>e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Arial"/>
        <family val="2"/>
      </rPr>
      <t>$US</t>
    </r>
  </si>
  <si>
    <t xml:space="preserve">Opción </t>
  </si>
  <si>
    <t>Descripción</t>
  </si>
  <si>
    <t xml:space="preserve"> Costo Anual</t>
  </si>
  <si>
    <t xml:space="preserve"> Bronze </t>
  </si>
  <si>
    <t xml:space="preserve">Solo labores de mantención preventiva. </t>
  </si>
  <si>
    <t xml:space="preserve">Silver </t>
  </si>
  <si>
    <t>Labores mantención preventiva. Labores de mantención reparativas. Atención de emergencias.</t>
  </si>
  <si>
    <t xml:space="preserve">Gold </t>
  </si>
  <si>
    <t xml:space="preserve">Labores mantención preventiva. Labores de mantención reparativas. Atención de emergencias. Partes, piezas y repuestos. </t>
  </si>
  <si>
    <t xml:space="preserve">Bronze </t>
  </si>
  <si>
    <t>Silver</t>
  </si>
  <si>
    <t xml:space="preserve"> Labores mantención preventiva. Labores de mantención reparativas. Atención de emergencias.</t>
  </si>
  <si>
    <t xml:space="preserve"> Gold </t>
  </si>
  <si>
    <t>Labores mantención preventiva. Labores de mantención reparativas. Atención de emergencias. Partes, piezas y repuestos.</t>
  </si>
  <si>
    <t>Precio Contrato Litho</t>
  </si>
  <si>
    <t>Precio Contrato Cyber TM</t>
  </si>
  <si>
    <t>Precio Contrato Cyber Ho</t>
  </si>
  <si>
    <t>Proveedor</t>
  </si>
  <si>
    <t>Código</t>
  </si>
  <si>
    <t>Precio</t>
  </si>
  <si>
    <t>Quanta System</t>
  </si>
  <si>
    <t>EAM000045</t>
  </si>
  <si>
    <t>Interlock</t>
  </si>
  <si>
    <t>IBM000403</t>
  </si>
  <si>
    <t>Tapa Chiller</t>
  </si>
  <si>
    <t>OAM001523</t>
  </si>
  <si>
    <t>Blastshield</t>
  </si>
  <si>
    <t>CAQ000001</t>
  </si>
  <si>
    <t>Filtro Humedad (Cyber TM)</t>
  </si>
  <si>
    <t>IBM000358</t>
  </si>
  <si>
    <t>Filtro de agua (Cyber TM)</t>
  </si>
  <si>
    <t>EBQ000100</t>
  </si>
  <si>
    <t>Deionize cartridge</t>
  </si>
  <si>
    <t>EBM000373</t>
  </si>
  <si>
    <t>Pedal doble</t>
  </si>
  <si>
    <t>EBM001238</t>
  </si>
  <si>
    <t>Pedal simple</t>
  </si>
  <si>
    <t>Cook Medical</t>
  </si>
  <si>
    <t>HLP-FSA</t>
  </si>
  <si>
    <t>€          </t>
  </si>
  <si>
    <t>€            </t>
  </si>
  <si>
    <t>€       </t>
  </si>
  <si>
    <r>
      <rPr>
        <b/>
        <sz val="11"/>
        <color theme="1"/>
        <rFont val="Calibri"/>
        <family val="2"/>
        <scheme val="minor"/>
      </rPr>
      <t>Customer Name:</t>
    </r>
    <r>
      <rPr>
        <sz val="11"/>
        <color theme="1"/>
        <rFont val="Calibri"/>
        <family val="2"/>
        <scheme val="minor"/>
      </rPr>
      <t xml:space="preserve"> CENCOMEX S.A. Chile</t>
    </r>
  </si>
  <si>
    <r>
      <rPr>
        <b/>
        <sz val="11"/>
        <color theme="1"/>
        <rFont val="Calibri"/>
        <family val="2"/>
        <scheme val="minor"/>
      </rPr>
      <t xml:space="preserve">Pricing Effectivity Dates From: </t>
    </r>
    <r>
      <rPr>
        <sz val="11"/>
        <color theme="1"/>
        <rFont val="Calibri"/>
        <family val="2"/>
        <scheme val="minor"/>
      </rPr>
      <t xml:space="preserve">       04-01-2021                          </t>
    </r>
    <r>
      <rPr>
        <b/>
        <sz val="11"/>
        <color theme="1"/>
        <rFont val="Calibri"/>
        <family val="2"/>
        <scheme val="minor"/>
      </rPr>
      <t xml:space="preserve">To: </t>
    </r>
    <r>
      <rPr>
        <sz val="11"/>
        <color theme="1"/>
        <rFont val="Calibri"/>
        <family val="2"/>
        <scheme val="minor"/>
      </rPr>
      <t xml:space="preserve">   03-31-2022</t>
    </r>
  </si>
  <si>
    <t xml:space="preserve">  Item Description 
(Descripcion de producto)</t>
  </si>
  <si>
    <t>EU P/N
(Numero de Parte)</t>
  </si>
  <si>
    <t>Descripción en español</t>
  </si>
  <si>
    <t>PUMPS</t>
  </si>
  <si>
    <t>Sapphire Multi Therapy (Spanish software)</t>
  </si>
  <si>
    <t>17000-028-0093</t>
  </si>
  <si>
    <t>Sapphire Epidural (Spanish Software)</t>
  </si>
  <si>
    <t>17000-031-1000</t>
  </si>
  <si>
    <t>Kit de bomba epidural Sapphire (incluye mango de bolo, mini base con divisor) (Rev 15.00)</t>
  </si>
  <si>
    <t>INFUSION SETS</t>
  </si>
  <si>
    <t>AP101 - BLOOD SET WITH NON-VENTED SPIKE, 200μ FILTER AND NEEDLELESS Y-SITE</t>
  </si>
  <si>
    <t>12006-000-0002</t>
  </si>
  <si>
    <t>AP101: Set de administración de sangre con 1 espiga o punzon no ventilados, filtro de 200 μm y sitio en Y sin aguja</t>
  </si>
  <si>
    <t xml:space="preserve">AP203 - INFUSION SET WITH VENTED/NON-VENTED DRIP CHAMBER AND 0.2μ FILTER, NEEDLELESS Y-SITE </t>
  </si>
  <si>
    <t xml:space="preserve"> 12000-000-0012 </t>
  </si>
  <si>
    <t xml:space="preserve">AP203: Set de administración con espiga o punzon ventilado y no ventilado, Camara de microgoteo, filtro de 0.2μ y sitio e Y sin aguja </t>
  </si>
  <si>
    <t>AP206 – Macrobore with non-vented spike, 1.2μm filter</t>
  </si>
  <si>
    <t>12000-000-0005</t>
  </si>
  <si>
    <t>AP206: Set de administración Macro tubo con espiga o punzon no ventilado, filtro de 1.2 μm</t>
  </si>
  <si>
    <t xml:space="preserve"> AP224- MICROBORE YELLOW MARKED WITH VENTEDNON-VENTED SPIKE AND 0.2μ FILTER </t>
  </si>
  <si>
    <t xml:space="preserve"> 12004-000-0005 </t>
  </si>
  <si>
    <t>AP224: Set de administración microtubo Marcado en amarillo con espiga o punzón ventilado y no ventilado y filtro de 0.2μ</t>
  </si>
  <si>
    <t>AP504 - UV-Resistant macrobore with vented/non-vented drip chamber and needleless Y-site</t>
  </si>
  <si>
    <t>12000-000-0016</t>
  </si>
  <si>
    <t>AP504: Set de administración Macro tubo resistente a los rayos UV con cámara de goteo, Punzon ventilado / no ventilado y sitio en Y sin aguja</t>
  </si>
  <si>
    <t>AP204 - Microbore with non-vented spike, 0.2μm filter and back check valve</t>
  </si>
  <si>
    <t>12003-000-0004</t>
  </si>
  <si>
    <t>AP204: Set de administración Microtubo con punta no ventilada, filtro de 0.2 μm y válvula de retención</t>
  </si>
  <si>
    <t>AP403 - Microbore infusion set with non-vented spike</t>
  </si>
  <si>
    <t>12003-000-0005</t>
  </si>
  <si>
    <t>AP403: Set de administración de microtubo con punta no ventilada</t>
  </si>
  <si>
    <t>AP424- Microbore with non-vented spike, side arm with female luer lock and back check valve</t>
  </si>
  <si>
    <t>12003-000-0015</t>
  </si>
  <si>
    <t>AP424: Set de administración Microtubo con espiga o punzon no ventilado, brazo lateral con luer lock hembra y válvula de retención trasera</t>
  </si>
  <si>
    <t>AP240 - Microbore with non-vented spike, 1.2μm filter and back check valve</t>
  </si>
  <si>
    <t xml:space="preserve">12003-000-0054 </t>
  </si>
  <si>
    <t>AP240: Set de administración Microtubo con espiga o punzon no ventilado, filtro de 1.2 μm y válvula de retención</t>
  </si>
  <si>
    <t>AP402 - Epidural (yellow marked) microbore with non-vented spike</t>
  </si>
  <si>
    <t>12004-000-0001</t>
  </si>
  <si>
    <t>AP402: Set de administración Microtubo epidural (marcado en amarillo) con espiga o punzon no ventilado</t>
  </si>
  <si>
    <t>AP409 - Primary infusion set with vented/non-vented drip chamber, back check valve and 2 needleless Y-site</t>
  </si>
  <si>
    <t>12005-000-0001</t>
  </si>
  <si>
    <t>AP409: Set de administración con cámara de goteo ventilada / no ventilada, válvula de retención y 2 sitios en Y sin aguja</t>
  </si>
  <si>
    <t>AP423 - Microbore with non-vented spike and back check valve</t>
  </si>
  <si>
    <t>12003-000-0017</t>
  </si>
  <si>
    <t>AP423: Set de administración Microtubo con punta no ventilada y válvula de retención</t>
  </si>
  <si>
    <t>AP214 - Epidural (yellow marked) microbore with vented/non-vented spike and 0.2μm filter</t>
  </si>
  <si>
    <t>12004-000-0011</t>
  </si>
  <si>
    <t>AP214 - Set de administración Microtubo epidural (marcado en amarillo) con espiga ventilada / no ventilada y filtro de 0.2 μm</t>
  </si>
  <si>
    <t>AP410 - Secondary infusion set with vented/non-vented drip chamber</t>
  </si>
  <si>
    <t>12005-000-0002</t>
  </si>
  <si>
    <t>AP410 - Linea de infusión secundaria con cámara de goteo ventilada / no ventilada y clamp de rueda</t>
  </si>
  <si>
    <t>ACCESSORIES</t>
  </si>
  <si>
    <t>Bolus handle</t>
  </si>
  <si>
    <t>05022-410-0001</t>
  </si>
  <si>
    <t>Communication cable</t>
  </si>
  <si>
    <t>05020-110-0213</t>
  </si>
  <si>
    <t>Homecare Large Backpack</t>
  </si>
  <si>
    <t>15088-000-0001</t>
  </si>
  <si>
    <t>Infusion Pouch 500 mL</t>
  </si>
  <si>
    <t>05080-605-0001</t>
  </si>
  <si>
    <t>Integrated Power Supply</t>
  </si>
  <si>
    <t>15072-000-0011</t>
  </si>
  <si>
    <t xml:space="preserve">AC Power Cord - Type C </t>
  </si>
  <si>
    <t>15070-112-0005</t>
  </si>
  <si>
    <t>Mini Cradle - Without Splitter</t>
  </si>
  <si>
    <t>05040-300-0011</t>
  </si>
  <si>
    <t>Mini Cradle - With Splitter</t>
  </si>
  <si>
    <t>17000-026-0002</t>
  </si>
  <si>
    <t>PCA Lockbox 100 mL</t>
  </si>
  <si>
    <t>15061-131-0004</t>
  </si>
  <si>
    <t>Sapphire External Battery Pack</t>
  </si>
  <si>
    <t>15079-111-0001</t>
  </si>
  <si>
    <t xml:space="preserve">PCA Lockbox 250mL </t>
  </si>
  <si>
    <t>15063-000-0001</t>
  </si>
  <si>
    <t xml:space="preserve"> Multi-Pump Mounting System</t>
  </si>
  <si>
    <t>17000-020-0009</t>
  </si>
  <si>
    <t xml:space="preserve"> Sapphire Power Supply </t>
  </si>
  <si>
    <t>17000-132-0008</t>
  </si>
  <si>
    <t>Splitter</t>
  </si>
  <si>
    <t>05040-300-0012</t>
  </si>
  <si>
    <t>Travel Case</t>
  </si>
  <si>
    <t>15020-010-0002</t>
  </si>
  <si>
    <t>RS232 to USB 4 port adapter</t>
  </si>
  <si>
    <t>15077-000-0001</t>
  </si>
  <si>
    <t>Annual Certification Kit (Fast Test PM)</t>
  </si>
  <si>
    <t>15075-020-0001</t>
  </si>
  <si>
    <t>Key for 250 mL Lockbox</t>
  </si>
  <si>
    <t>10010-122-0046</t>
  </si>
  <si>
    <t>Release clip (eliminates lockbox locking onto cradle)</t>
  </si>
  <si>
    <t>15063-121-0029</t>
  </si>
  <si>
    <t>TBD</t>
  </si>
  <si>
    <t>Connection knob flange key</t>
  </si>
  <si>
    <t>05040-380-0019</t>
  </si>
  <si>
    <t>Connection knob key</t>
  </si>
  <si>
    <t>05040-380-0018</t>
  </si>
  <si>
    <t>Key for 100mL Lockbox</t>
  </si>
  <si>
    <t>05070-190-0015</t>
  </si>
  <si>
    <t>Key for 500 mL Lockbox</t>
  </si>
  <si>
    <t>15062-132-0001</t>
  </si>
  <si>
    <t>PARTS</t>
  </si>
  <si>
    <t>Service Items and Parts</t>
  </si>
  <si>
    <t>P/N</t>
  </si>
  <si>
    <t>Price</t>
  </si>
  <si>
    <t>MOQ
Minimum Order Quantity</t>
  </si>
  <si>
    <t>Warranty Extension with Battery (per pump per year)</t>
  </si>
  <si>
    <t>Spare Part VINYL AND PLASTIC REPAIR GLUE LOCTITE</t>
  </si>
  <si>
    <t>08010-920-0011</t>
  </si>
  <si>
    <t xml:space="preserve">$    8.14 </t>
  </si>
  <si>
    <t>AP810 FasTest PM Kit -Multipack</t>
  </si>
  <si>
    <t>16024-000-0002</t>
  </si>
  <si>
    <t>Battery</t>
  </si>
  <si>
    <t>05020-160-0001</t>
  </si>
  <si>
    <t>DEMO Not for Human Use Pump Label</t>
  </si>
  <si>
    <t>15020-003-0024</t>
  </si>
  <si>
    <t xml:space="preserve">$        -   </t>
  </si>
  <si>
    <t>Fuse 2.5A case 1608 </t>
  </si>
  <si>
    <t>05020-150-0702</t>
  </si>
  <si>
    <t>Gen2 PN SN Label V6804i708a2.5C</t>
  </si>
  <si>
    <t>15025-003-0005</t>
  </si>
  <si>
    <t>Label for Pumps Returned from Q Core Service Multipack (x units)</t>
  </si>
  <si>
    <t>17000-003-0048</t>
  </si>
  <si>
    <t>P to C Pusher</t>
  </si>
  <si>
    <t>15020-121-0037</t>
  </si>
  <si>
    <t>Pico fuse 1.6A/32V 1608 </t>
  </si>
  <si>
    <t>05020-150-0075</t>
  </si>
  <si>
    <t>Sapphire Epidural Label Graphics - Portuguese</t>
  </si>
  <si>
    <t>15032-003-0012</t>
  </si>
  <si>
    <t>Sapphire Epidural Label Graphics - Spanish</t>
  </si>
  <si>
    <t>15032-003-0005</t>
  </si>
  <si>
    <t>Sapphire Epidural Label Graphics(TUV) – Spanish</t>
  </si>
  <si>
    <t>15032-003-0035</t>
  </si>
  <si>
    <t>Sapphire Epidural Lexan Graphics</t>
  </si>
  <si>
    <t>15032-003-0002</t>
  </si>
  <si>
    <t>Sapphire M.T. Lexan graphics Multipack</t>
  </si>
  <si>
    <t>15031-003-0002</t>
  </si>
  <si>
    <t>Sapphire Multi Therapy Label Graphics - Spanish</t>
  </si>
  <si>
    <t>15031-003-0018</t>
  </si>
  <si>
    <t>Sapphire Multi Therapy Label Graphics (TUV) - Spanish</t>
  </si>
  <si>
    <t>15031-003-0047</t>
  </si>
  <si>
    <t>Sapphire silicon sealant LDC3140,  </t>
  </si>
  <si>
    <t>15025-140-0002</t>
  </si>
  <si>
    <t>SapphireH100 Lexan Graphics</t>
  </si>
  <si>
    <t>15039-003-0001</t>
  </si>
  <si>
    <t>Screen Protective Cover Label for Service Pumps </t>
  </si>
  <si>
    <t>15025-003-0019</t>
  </si>
  <si>
    <t>Screw, steel T8 X 15mm [EJOT WN1452 K25 16], qty-4</t>
  </si>
  <si>
    <t>15025-122-0001</t>
  </si>
  <si>
    <t>Screw, steel, T10 X 10mm [EJOT WN1452 K30 10] </t>
  </si>
  <si>
    <t>05020-110-0194</t>
  </si>
  <si>
    <t>Screw, steel, T10 X 15mm [EJOT WN1452 K30 16]</t>
  </si>
  <si>
    <t>05020-110-0179</t>
  </si>
  <si>
    <t>Screw, steel, T6 X 5mm [EJOT WN 5451 K22 05], qty-6</t>
  </si>
  <si>
    <t>15025-122-0002</t>
  </si>
  <si>
    <t xml:space="preserve">Service Single Pump Unit Box </t>
  </si>
  <si>
    <t>15020-010-0013</t>
  </si>
  <si>
    <t xml:space="preserve">SERVICED Package Sleeve Sapphire </t>
  </si>
  <si>
    <t>15020-010-0003</t>
  </si>
  <si>
    <t>Spare part Batt Cover ASM</t>
  </si>
  <si>
    <t>15025-121-0023</t>
  </si>
  <si>
    <t>Spare Part Bottom Shell ASM (for PMM Re8.2)</t>
  </si>
  <si>
    <t>15025-120-0008</t>
  </si>
  <si>
    <t>Spare Part Bottom Shell ASM (for PMM Rev 6) </t>
  </si>
  <si>
    <t>15020-131-0014</t>
  </si>
  <si>
    <t>Spare Part Display LCM board , Bottom Reinforced </t>
  </si>
  <si>
    <t>15025-250-0011</t>
  </si>
  <si>
    <t>Spare Part Door ASM Multipack</t>
  </si>
  <si>
    <t>15025-131-0003</t>
  </si>
  <si>
    <t>Spare Part Dowel Pin 1.98x20 ISO 2338 A1</t>
  </si>
  <si>
    <t>15125-122-0055</t>
  </si>
  <si>
    <t>Spare part Main LCM board (Rev 4.2)</t>
  </si>
  <si>
    <t>15025-111-0010</t>
  </si>
  <si>
    <t>Spare part Sapphire cable ASM</t>
  </si>
  <si>
    <t>15025-121-0012</t>
  </si>
  <si>
    <t>Spare Part SapphireH100 Bottom Shell ASM (for PMM Rev 6)</t>
  </si>
  <si>
    <t>15039-131-0007</t>
  </si>
  <si>
    <t>Spare Part SapphireH100 Bottom Shell ASM for PMM Rev 8</t>
  </si>
  <si>
    <t>15039-131-0008</t>
  </si>
  <si>
    <t>Spare Part SapphireH100 Pump Door ASM Multipack</t>
  </si>
  <si>
    <t>15039-121-0003</t>
  </si>
  <si>
    <t>Spare part Top Shell ASM</t>
  </si>
  <si>
    <t>15025-121-0013</t>
  </si>
  <si>
    <t>Spare Part Vinyl Cable Clamp VCC-83028 (not illustrated)</t>
  </si>
  <si>
    <t>10010-122-0012</t>
  </si>
  <si>
    <t>Top Cover ASM</t>
  </si>
  <si>
    <t>15031-131-0001</t>
  </si>
  <si>
    <t>User Manual for Sapphire Rev 13 – Spanish</t>
  </si>
  <si>
    <t>15025-048-0066</t>
  </si>
  <si>
    <t>User Manual for Sapphire R13V00 - Spanish – Addendum</t>
  </si>
  <si>
    <t>15025-048-0074</t>
  </si>
  <si>
    <t>Qcore</t>
  </si>
  <si>
    <t>Precio con 0% desc</t>
  </si>
  <si>
    <t>Precio Lista Cencomex</t>
  </si>
  <si>
    <t>kit sustitución del tubo</t>
  </si>
  <si>
    <t>L1-Chart</t>
  </si>
  <si>
    <t>L1- Hose</t>
  </si>
  <si>
    <t>L1-PWR-L</t>
  </si>
  <si>
    <t>Cable de la red eléctrica Level 1: enchufe de tipo L</t>
  </si>
  <si>
    <t>Carrito accesorio</t>
  </si>
  <si>
    <t>Codigo</t>
  </si>
  <si>
    <t>precio</t>
  </si>
  <si>
    <t>CAT5e</t>
  </si>
  <si>
    <t>caja de Cable</t>
  </si>
  <si>
    <t>12,12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</si>
</sst>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&quot;$&quot;#,##0;[Red]&quot;$&quot;\-#,##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 * #,##0.00_ ;_ * \-#,##0.00_ ;_ * &quot;-&quot;_ ;_ @_ "/>
    <numFmt numFmtId="169" formatCode="[$USD]\ #,##0.00;[$USD]\ \-#,##0.00"/>
    <numFmt numFmtId="170" formatCode="_ &quot;$&quot;* #,##0.0_ ;_ &quot;$&quot;* \-#,##0.0_ ;_ &quot;$&quot;* &quot;-&quot;_ ;_ @_ "/>
    <numFmt numFmtId="171" formatCode="&quot;$&quot;#,##0"/>
    <numFmt numFmtId="172" formatCode="_ [$€-2]\ * #,##0.00_ ;_ [$€-2]\ * \-#,##0.00_ ;_ [$€-2]\ * &quot;-&quot;??_ ;_ @_ "/>
    <numFmt numFmtId="173" formatCode="_ [$USD]\ * #,##0_ ;_ [$USD]\ * \-#,##0_ ;_ [$USD]\ * &quot;-&quot;_ ;_ @_ "/>
    <numFmt numFmtId="174" formatCode="_-[$$-409]* #,##0.00_ ;_-[$$-409]* \-#,##0.00\ ;_-[$$-409]* &quot;-&quot;??_ ;_-@_ "/>
    <numFmt numFmtId="175" formatCode="[$USD]\ #,##0.00"/>
    <numFmt numFmtId="176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706F6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1F5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  <xf numFmtId="0" fontId="4" fillId="0" borderId="0"/>
    <xf numFmtId="0" fontId="5" fillId="0" borderId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2"/>
    <xf numFmtId="0" fontId="0" fillId="0" borderId="0" xfId="0" applyAlignment="1">
      <alignment horizontal="center"/>
    </xf>
    <xf numFmtId="165" fontId="0" fillId="0" borderId="0" xfId="1" applyFont="1"/>
    <xf numFmtId="165" fontId="0" fillId="0" borderId="0" xfId="0" applyNumberFormat="1"/>
    <xf numFmtId="0" fontId="2" fillId="0" borderId="4" xfId="2" applyBorder="1"/>
    <xf numFmtId="0" fontId="2" fillId="0" borderId="5" xfId="2" applyBorder="1"/>
    <xf numFmtId="0" fontId="2" fillId="0" borderId="6" xfId="2" applyBorder="1"/>
    <xf numFmtId="9" fontId="3" fillId="2" borderId="7" xfId="3" applyNumberFormat="1" applyBorder="1"/>
    <xf numFmtId="165" fontId="6" fillId="4" borderId="1" xfId="6" applyNumberFormat="1" applyBorder="1"/>
    <xf numFmtId="9" fontId="7" fillId="5" borderId="1" xfId="7" applyNumberFormat="1" applyBorder="1"/>
    <xf numFmtId="9" fontId="7" fillId="5" borderId="3" xfId="7" applyNumberFormat="1" applyBorder="1"/>
    <xf numFmtId="9" fontId="7" fillId="5" borderId="8" xfId="7" applyNumberFormat="1" applyBorder="1"/>
    <xf numFmtId="165" fontId="0" fillId="0" borderId="0" xfId="1" applyFont="1" applyAlignment="1">
      <alignment horizontal="center"/>
    </xf>
    <xf numFmtId="0" fontId="8" fillId="0" borderId="9" xfId="0" applyFont="1" applyBorder="1" applyAlignment="1">
      <alignment horizontal="left" vertical="top" textRotation="90"/>
    </xf>
    <xf numFmtId="0" fontId="9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textRotation="90" wrapText="1"/>
    </xf>
    <xf numFmtId="0" fontId="8" fillId="0" borderId="9" xfId="0" applyFont="1" applyBorder="1" applyAlignment="1">
      <alignment horizontal="center" vertical="top" textRotation="90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9" fillId="0" borderId="1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1" fillId="6" borderId="14" xfId="0" applyFont="1" applyFill="1" applyBorder="1" applyAlignment="1">
      <alignment horizontal="left" vertical="top" wrapText="1"/>
    </xf>
    <xf numFmtId="0" fontId="11" fillId="6" borderId="15" xfId="0" applyFont="1" applyFill="1" applyBorder="1" applyAlignment="1">
      <alignment horizontal="left" vertical="top" wrapText="1"/>
    </xf>
    <xf numFmtId="0" fontId="12" fillId="0" borderId="0" xfId="0" applyFont="1"/>
    <xf numFmtId="0" fontId="10" fillId="0" borderId="9" xfId="0" applyFont="1" applyBorder="1" applyAlignment="1">
      <alignment horizontal="center" vertical="top"/>
    </xf>
    <xf numFmtId="165" fontId="12" fillId="0" borderId="0" xfId="0" applyNumberFormat="1" applyFont="1"/>
    <xf numFmtId="9" fontId="3" fillId="2" borderId="16" xfId="3" applyNumberFormat="1" applyBorder="1"/>
    <xf numFmtId="9" fontId="7" fillId="5" borderId="17" xfId="7" applyNumberFormat="1" applyBorder="1"/>
    <xf numFmtId="9" fontId="7" fillId="5" borderId="18" xfId="7" applyNumberFormat="1" applyBorder="1"/>
    <xf numFmtId="9" fontId="6" fillId="4" borderId="19" xfId="6" applyNumberFormat="1" applyBorder="1"/>
    <xf numFmtId="9" fontId="6" fillId="4" borderId="20" xfId="6" applyNumberFormat="1" applyBorder="1"/>
    <xf numFmtId="9" fontId="7" fillId="5" borderId="21" xfId="7" applyNumberFormat="1" applyBorder="1"/>
    <xf numFmtId="0" fontId="10" fillId="3" borderId="9" xfId="0" applyFont="1" applyFill="1" applyBorder="1" applyAlignment="1">
      <alignment horizontal="left" vertical="top"/>
    </xf>
    <xf numFmtId="168" fontId="0" fillId="0" borderId="0" xfId="8" applyNumberFormat="1" applyFont="1"/>
    <xf numFmtId="0" fontId="2" fillId="0" borderId="0" xfId="2" applyFill="1" applyBorder="1"/>
    <xf numFmtId="9" fontId="7" fillId="5" borderId="21" xfId="9" applyFont="1" applyFill="1" applyBorder="1"/>
    <xf numFmtId="9" fontId="12" fillId="0" borderId="0" xfId="9" applyFont="1"/>
    <xf numFmtId="0" fontId="11" fillId="6" borderId="0" xfId="0" applyFont="1" applyFill="1" applyBorder="1" applyAlignment="1">
      <alignment horizontal="left" vertical="top" wrapText="1"/>
    </xf>
    <xf numFmtId="9" fontId="3" fillId="2" borderId="22" xfId="3" applyNumberFormat="1" applyBorder="1"/>
    <xf numFmtId="1" fontId="12" fillId="0" borderId="0" xfId="9" applyNumberFormat="1" applyFont="1"/>
    <xf numFmtId="0" fontId="10" fillId="0" borderId="9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0" xfId="0" applyFill="1"/>
    <xf numFmtId="0" fontId="0" fillId="7" borderId="0" xfId="0" applyFill="1"/>
    <xf numFmtId="165" fontId="13" fillId="0" borderId="23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3" xfId="0" applyBorder="1"/>
    <xf numFmtId="165" fontId="0" fillId="0" borderId="23" xfId="1" applyFont="1" applyBorder="1"/>
    <xf numFmtId="169" fontId="0" fillId="0" borderId="23" xfId="0" applyNumberFormat="1" applyBorder="1"/>
    <xf numFmtId="0" fontId="10" fillId="7" borderId="23" xfId="0" applyFont="1" applyFill="1" applyBorder="1" applyAlignment="1">
      <alignment horizontal="left" vertical="top"/>
    </xf>
    <xf numFmtId="0" fontId="9" fillId="7" borderId="0" xfId="0" applyFont="1" applyFill="1" applyBorder="1" applyAlignment="1">
      <alignment horizontal="left" vertical="top" wrapText="1"/>
    </xf>
    <xf numFmtId="0" fontId="0" fillId="7" borderId="12" xfId="0" applyFill="1" applyBorder="1" applyAlignment="1">
      <alignment horizontal="left" vertical="top"/>
    </xf>
    <xf numFmtId="165" fontId="0" fillId="7" borderId="0" xfId="0" applyNumberFormat="1" applyFill="1"/>
    <xf numFmtId="165" fontId="9" fillId="3" borderId="0" xfId="1" applyFont="1" applyFill="1" applyBorder="1" applyAlignment="1">
      <alignment horizontal="center" vertical="top" wrapText="1"/>
    </xf>
    <xf numFmtId="165" fontId="0" fillId="3" borderId="0" xfId="1" applyFont="1" applyFill="1"/>
    <xf numFmtId="0" fontId="11" fillId="7" borderId="15" xfId="0" applyFont="1" applyFill="1" applyBorder="1" applyAlignment="1">
      <alignment horizontal="left" vertical="top" wrapText="1"/>
    </xf>
    <xf numFmtId="170" fontId="0" fillId="7" borderId="0" xfId="0" applyNumberFormat="1" applyFill="1"/>
    <xf numFmtId="0" fontId="12" fillId="7" borderId="0" xfId="0" applyFont="1" applyFill="1"/>
    <xf numFmtId="0" fontId="11" fillId="3" borderId="15" xfId="0" applyFont="1" applyFill="1" applyBorder="1" applyAlignment="1">
      <alignment horizontal="left" vertical="top" wrapText="1"/>
    </xf>
    <xf numFmtId="171" fontId="12" fillId="3" borderId="0" xfId="9" applyNumberFormat="1" applyFont="1" applyFill="1"/>
    <xf numFmtId="0" fontId="12" fillId="3" borderId="0" xfId="0" applyFont="1" applyFill="1"/>
    <xf numFmtId="165" fontId="0" fillId="3" borderId="23" xfId="1" applyFont="1" applyFill="1" applyBorder="1"/>
    <xf numFmtId="165" fontId="10" fillId="3" borderId="23" xfId="0" applyNumberFormat="1" applyFont="1" applyFill="1" applyBorder="1" applyAlignment="1">
      <alignment horizontal="left" vertical="top"/>
    </xf>
    <xf numFmtId="0" fontId="0" fillId="0" borderId="0" xfId="0" applyAlignment="1">
      <alignment vertical="justify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4" fillId="8" borderId="24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justify"/>
    </xf>
    <xf numFmtId="164" fontId="0" fillId="0" borderId="25" xfId="0" applyNumberFormat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25" xfId="0" applyFill="1" applyBorder="1" applyAlignment="1">
      <alignment vertical="justify"/>
    </xf>
    <xf numFmtId="164" fontId="0" fillId="9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vertical="justify"/>
    </xf>
    <xf numFmtId="164" fontId="0" fillId="0" borderId="26" xfId="0" applyNumberFormat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15" fillId="10" borderId="28" xfId="0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center" vertical="center"/>
    </xf>
    <xf numFmtId="0" fontId="16" fillId="11" borderId="3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2" fontId="16" fillId="11" borderId="30" xfId="0" applyNumberFormat="1" applyFont="1" applyFill="1" applyBorder="1" applyAlignment="1">
      <alignment horizontal="center" vertical="center"/>
    </xf>
    <xf numFmtId="173" fontId="16" fillId="11" borderId="3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0" fillId="12" borderId="23" xfId="0" applyFont="1" applyFill="1" applyBorder="1" applyAlignment="1">
      <alignment horizontal="center" vertical="center" wrapText="1"/>
    </xf>
    <xf numFmtId="0" fontId="18" fillId="13" borderId="23" xfId="0" applyFont="1" applyFill="1" applyBorder="1" applyAlignment="1">
      <alignment horizontal="center" vertical="center" wrapText="1"/>
    </xf>
    <xf numFmtId="0" fontId="21" fillId="13" borderId="23" xfId="0" applyFont="1" applyFill="1" applyBorder="1" applyAlignment="1">
      <alignment horizontal="center" vertical="center" wrapText="1"/>
    </xf>
    <xf numFmtId="0" fontId="20" fillId="15" borderId="23" xfId="0" applyFont="1" applyFill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3" xfId="0" applyFont="1" applyBorder="1"/>
    <xf numFmtId="174" fontId="16" fillId="0" borderId="23" xfId="0" applyNumberFormat="1" applyFont="1" applyBorder="1" applyAlignment="1">
      <alignment horizontal="center"/>
    </xf>
    <xf numFmtId="0" fontId="16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/>
    </xf>
    <xf numFmtId="0" fontId="16" fillId="0" borderId="23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vertical="center"/>
    </xf>
    <xf numFmtId="0" fontId="25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/>
    </xf>
    <xf numFmtId="0" fontId="25" fillId="0" borderId="23" xfId="0" applyFont="1" applyBorder="1" applyAlignment="1">
      <alignment horizontal="center" vertical="center"/>
    </xf>
    <xf numFmtId="0" fontId="24" fillId="12" borderId="23" xfId="0" applyFont="1" applyFill="1" applyBorder="1" applyAlignment="1">
      <alignment horizontal="center" vertical="center" wrapText="1"/>
    </xf>
    <xf numFmtId="0" fontId="24" fillId="14" borderId="23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vertical="center"/>
    </xf>
    <xf numFmtId="0" fontId="0" fillId="0" borderId="23" xfId="0" applyBorder="1" applyAlignment="1">
      <alignment horizontal="left"/>
    </xf>
    <xf numFmtId="0" fontId="18" fillId="7" borderId="23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vertical="center" wrapText="1"/>
    </xf>
    <xf numFmtId="165" fontId="0" fillId="7" borderId="0" xfId="1" applyFont="1" applyFill="1"/>
    <xf numFmtId="0" fontId="0" fillId="7" borderId="23" xfId="0" applyFill="1" applyBorder="1"/>
    <xf numFmtId="0" fontId="0" fillId="7" borderId="23" xfId="0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20" fillId="3" borderId="23" xfId="0" applyFont="1" applyFill="1" applyBorder="1" applyAlignment="1">
      <alignment vertical="center" wrapText="1"/>
    </xf>
    <xf numFmtId="165" fontId="0" fillId="3" borderId="0" xfId="0" applyNumberFormat="1" applyFill="1"/>
    <xf numFmtId="0" fontId="21" fillId="3" borderId="23" xfId="0" applyFont="1" applyFill="1" applyBorder="1" applyAlignment="1">
      <alignment horizontal="center" vertical="center" wrapText="1"/>
    </xf>
    <xf numFmtId="175" fontId="0" fillId="0" borderId="0" xfId="0" applyNumberFormat="1"/>
    <xf numFmtId="175" fontId="18" fillId="13" borderId="23" xfId="0" applyNumberFormat="1" applyFont="1" applyFill="1" applyBorder="1" applyAlignment="1">
      <alignment horizontal="center" vertical="center" wrapText="1"/>
    </xf>
    <xf numFmtId="175" fontId="20" fillId="15" borderId="23" xfId="0" applyNumberFormat="1" applyFont="1" applyFill="1" applyBorder="1" applyAlignment="1">
      <alignment vertical="center" wrapText="1"/>
    </xf>
    <xf numFmtId="175" fontId="21" fillId="16" borderId="23" xfId="10" applyNumberFormat="1" applyFont="1" applyFill="1" applyBorder="1" applyAlignment="1">
      <alignment horizontal="center" vertical="center" wrapText="1"/>
    </xf>
    <xf numFmtId="175" fontId="21" fillId="16" borderId="23" xfId="0" applyNumberFormat="1" applyFont="1" applyFill="1" applyBorder="1" applyAlignment="1">
      <alignment horizontal="center" vertical="center" wrapText="1"/>
    </xf>
    <xf numFmtId="175" fontId="19" fillId="16" borderId="23" xfId="0" applyNumberFormat="1" applyFont="1" applyFill="1" applyBorder="1" applyAlignment="1">
      <alignment horizontal="center" vertical="center" wrapText="1"/>
    </xf>
    <xf numFmtId="175" fontId="27" fillId="16" borderId="23" xfId="0" applyNumberFormat="1" applyFont="1" applyFill="1" applyBorder="1" applyAlignment="1">
      <alignment horizontal="center" vertical="center" wrapText="1"/>
    </xf>
    <xf numFmtId="175" fontId="27" fillId="14" borderId="23" xfId="0" applyNumberFormat="1" applyFont="1" applyFill="1" applyBorder="1" applyAlignment="1">
      <alignment horizontal="center" vertical="center" wrapText="1"/>
    </xf>
    <xf numFmtId="175" fontId="24" fillId="14" borderId="23" xfId="0" applyNumberFormat="1" applyFont="1" applyFill="1" applyBorder="1" applyAlignment="1">
      <alignment horizontal="center" vertical="center" wrapText="1"/>
    </xf>
    <xf numFmtId="175" fontId="27" fillId="16" borderId="23" xfId="0" applyNumberFormat="1" applyFont="1" applyFill="1" applyBorder="1" applyAlignment="1">
      <alignment horizontal="center" vertical="center"/>
    </xf>
    <xf numFmtId="175" fontId="27" fillId="16" borderId="23" xfId="10" applyNumberFormat="1" applyFont="1" applyFill="1" applyBorder="1" applyAlignment="1">
      <alignment horizontal="center" vertical="center"/>
    </xf>
    <xf numFmtId="175" fontId="0" fillId="0" borderId="0" xfId="1" applyNumberFormat="1" applyFont="1"/>
    <xf numFmtId="0" fontId="29" fillId="17" borderId="0" xfId="0" applyFont="1" applyFill="1" applyAlignment="1">
      <alignment horizontal="center"/>
    </xf>
    <xf numFmtId="175" fontId="29" fillId="17" borderId="0" xfId="0" applyNumberFormat="1" applyFont="1" applyFill="1" applyAlignment="1">
      <alignment horizontal="center"/>
    </xf>
    <xf numFmtId="0" fontId="0" fillId="0" borderId="37" xfId="0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0" fillId="0" borderId="23" xfId="0" applyFont="1" applyFill="1" applyBorder="1" applyAlignment="1">
      <alignment horizontal="left"/>
    </xf>
    <xf numFmtId="0" fontId="0" fillId="0" borderId="23" xfId="0" applyBorder="1" applyAlignment="1"/>
    <xf numFmtId="0" fontId="0" fillId="0" borderId="0" xfId="0" applyBorder="1" applyAlignment="1"/>
    <xf numFmtId="165" fontId="0" fillId="0" borderId="0" xfId="0" applyNumberFormat="1" applyBorder="1" applyAlignment="1"/>
    <xf numFmtId="165" fontId="0" fillId="0" borderId="0" xfId="1" applyFont="1" applyAlignment="1"/>
    <xf numFmtId="165" fontId="0" fillId="7" borderId="0" xfId="0" applyNumberFormat="1" applyFill="1" applyAlignment="1"/>
    <xf numFmtId="165" fontId="0" fillId="3" borderId="0" xfId="1" applyFont="1" applyFill="1" applyAlignment="1"/>
    <xf numFmtId="168" fontId="0" fillId="0" borderId="0" xfId="8" applyNumberFormat="1" applyFont="1" applyAlignment="1"/>
    <xf numFmtId="0" fontId="0" fillId="0" borderId="0" xfId="0" applyAlignment="1"/>
    <xf numFmtId="0" fontId="30" fillId="0" borderId="0" xfId="0" applyFont="1"/>
    <xf numFmtId="176" fontId="0" fillId="0" borderId="0" xfId="11" applyNumberFormat="1" applyFont="1"/>
    <xf numFmtId="0" fontId="2" fillId="0" borderId="0" xfId="2" applyAlignment="1">
      <alignment horizontal="center" vertical="center"/>
    </xf>
    <xf numFmtId="0" fontId="14" fillId="8" borderId="0" xfId="0" applyFont="1" applyFill="1" applyAlignment="1">
      <alignment horizontal="center"/>
    </xf>
    <xf numFmtId="165" fontId="0" fillId="0" borderId="23" xfId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15" borderId="31" xfId="0" applyFont="1" applyFill="1" applyBorder="1" applyAlignment="1">
      <alignment horizontal="left" vertical="center" wrapText="1"/>
    </xf>
    <xf numFmtId="0" fontId="20" fillId="15" borderId="32" xfId="0" applyFont="1" applyFill="1" applyBorder="1" applyAlignment="1">
      <alignment horizontal="left" vertical="center" wrapText="1"/>
    </xf>
    <xf numFmtId="0" fontId="20" fillId="15" borderId="33" xfId="0" applyFont="1" applyFill="1" applyBorder="1" applyAlignment="1">
      <alignment horizontal="left" vertical="center" wrapText="1"/>
    </xf>
    <xf numFmtId="0" fontId="24" fillId="15" borderId="34" xfId="0" applyFont="1" applyFill="1" applyBorder="1" applyAlignment="1">
      <alignment horizontal="left" vertical="center"/>
    </xf>
    <xf numFmtId="0" fontId="24" fillId="15" borderId="35" xfId="0" applyFont="1" applyFill="1" applyBorder="1" applyAlignment="1">
      <alignment horizontal="left" vertical="center"/>
    </xf>
    <xf numFmtId="0" fontId="24" fillId="15" borderId="36" xfId="0" applyFont="1" applyFill="1" applyBorder="1" applyAlignment="1">
      <alignment horizontal="left" vertical="center"/>
    </xf>
    <xf numFmtId="0" fontId="18" fillId="15" borderId="32" xfId="0" applyFont="1" applyFill="1" applyBorder="1" applyAlignment="1">
      <alignment horizontal="left"/>
    </xf>
    <xf numFmtId="0" fontId="0" fillId="15" borderId="32" xfId="0" applyFill="1" applyBorder="1" applyAlignment="1">
      <alignment horizontal="left"/>
    </xf>
  </cellXfs>
  <cellStyles count="12">
    <cellStyle name="Bueno" xfId="6" builtinId="26"/>
    <cellStyle name="Encabezado 4" xfId="2" builtinId="19"/>
    <cellStyle name="Millares" xfId="11" builtinId="3"/>
    <cellStyle name="Millares [0]" xfId="8" builtinId="6"/>
    <cellStyle name="Moneda" xfId="10" builtinId="4"/>
    <cellStyle name="Moneda [0]" xfId="1" builtinId="7"/>
    <cellStyle name="Neutral" xfId="7" builtinId="28"/>
    <cellStyle name="Normal" xfId="0" builtinId="0"/>
    <cellStyle name="Normal 2" xfId="4"/>
    <cellStyle name="Normal 3" xfId="5"/>
    <cellStyle name="Porcentaje" xfId="9" builtinId="5"/>
    <cellStyle name="Salida" xfId="3" builtinId="2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303905</xdr:colOff>
      <xdr:row>12</xdr:row>
      <xdr:rowOff>123524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6219FF-CE24-4166-89AB-64B50259F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61905" cy="24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5</xdr:row>
      <xdr:rowOff>66675</xdr:rowOff>
    </xdr:from>
    <xdr:to>
      <xdr:col>5</xdr:col>
      <xdr:colOff>209550</xdr:colOff>
      <xdr:row>16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DED9C5-1A2D-4BD8-ACBD-44D25B13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019175"/>
          <a:ext cx="4924426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123825</xdr:colOff>
      <xdr:row>5</xdr:row>
      <xdr:rowOff>142875</xdr:rowOff>
    </xdr:from>
    <xdr:to>
      <xdr:col>7</xdr:col>
      <xdr:colOff>657225</xdr:colOff>
      <xdr:row>9</xdr:row>
      <xdr:rowOff>9525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85F778A3-974D-4474-86C4-90E4FB508726}"/>
            </a:ext>
          </a:extLst>
        </xdr:cNvPr>
        <xdr:cNvSpPr/>
      </xdr:nvSpPr>
      <xdr:spPr>
        <a:xfrm>
          <a:off x="5753100" y="1095375"/>
          <a:ext cx="1295400" cy="628650"/>
        </a:xfrm>
        <a:prstGeom prst="wedgeRoundRectCallout">
          <a:avLst>
            <a:gd name="adj1" fmla="val -114960"/>
            <a:gd name="adj2" fmla="val -299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OJO</a:t>
          </a:r>
          <a:br>
            <a:rPr lang="es-CL" sz="1100"/>
          </a:br>
          <a:r>
            <a:rPr lang="es-CL" sz="1100"/>
            <a:t>Valores en UF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zoomScale="115" zoomScaleNormal="115" workbookViewId="0">
      <selection activeCell="C3" sqref="C3"/>
    </sheetView>
  </sheetViews>
  <sheetFormatPr baseColWidth="10" defaultColWidth="11.42578125" defaultRowHeight="15" x14ac:dyDescent="0.25"/>
  <cols>
    <col min="2" max="2" width="19.28515625" bestFit="1" customWidth="1"/>
    <col min="4" max="4" width="11.5703125" customWidth="1"/>
  </cols>
  <sheetData>
    <row r="2" spans="1:7" x14ac:dyDescent="0.25">
      <c r="B2" s="1" t="s">
        <v>164</v>
      </c>
      <c r="C2" s="9">
        <v>1000</v>
      </c>
    </row>
    <row r="3" spans="1:7" x14ac:dyDescent="0.25">
      <c r="B3" s="1" t="s">
        <v>165</v>
      </c>
      <c r="C3" s="9">
        <v>950</v>
      </c>
    </row>
    <row r="4" spans="1:7" ht="15.75" thickBot="1" x14ac:dyDescent="0.3">
      <c r="B4" s="1"/>
    </row>
    <row r="5" spans="1:7" ht="15.75" thickBot="1" x14ac:dyDescent="0.3">
      <c r="B5" s="1"/>
      <c r="C5" s="1" t="s">
        <v>186</v>
      </c>
      <c r="D5" s="5" t="s">
        <v>190</v>
      </c>
      <c r="E5" s="6" t="s">
        <v>191</v>
      </c>
      <c r="F5" s="6" t="s">
        <v>373</v>
      </c>
      <c r="G5" s="7" t="s">
        <v>187</v>
      </c>
    </row>
    <row r="6" spans="1:7" x14ac:dyDescent="0.25">
      <c r="B6" s="1" t="s">
        <v>188</v>
      </c>
      <c r="C6" s="34">
        <v>0.6</v>
      </c>
      <c r="D6" s="8">
        <f>100%-C6</f>
        <v>0.4</v>
      </c>
      <c r="E6" s="10">
        <v>0.15</v>
      </c>
      <c r="F6" s="11">
        <v>0.15</v>
      </c>
      <c r="G6" s="12">
        <v>0.5</v>
      </c>
    </row>
    <row r="7" spans="1:7" ht="15.75" thickBot="1" x14ac:dyDescent="0.3">
      <c r="B7" s="1" t="s">
        <v>189</v>
      </c>
      <c r="C7" s="35">
        <v>0</v>
      </c>
      <c r="D7" s="30">
        <f t="shared" ref="D7" si="0">100%-C7</f>
        <v>1</v>
      </c>
      <c r="E7" s="31">
        <v>0.15</v>
      </c>
      <c r="F7" s="32">
        <v>0</v>
      </c>
      <c r="G7" s="33">
        <v>0.5</v>
      </c>
    </row>
    <row r="8" spans="1:7" ht="15.75" thickBot="1" x14ac:dyDescent="0.3">
      <c r="A8" s="151" t="s">
        <v>189</v>
      </c>
      <c r="B8" s="38" t="s">
        <v>469</v>
      </c>
      <c r="C8" s="39">
        <v>0</v>
      </c>
      <c r="D8" s="30">
        <f t="shared" ref="D8:D14" si="1">100%-C8</f>
        <v>1</v>
      </c>
      <c r="E8" s="31">
        <v>0.15</v>
      </c>
      <c r="F8" s="32">
        <v>0</v>
      </c>
      <c r="G8" s="33">
        <v>0.5</v>
      </c>
    </row>
    <row r="9" spans="1:7" ht="15.75" thickBot="1" x14ac:dyDescent="0.3">
      <c r="A9" s="151"/>
      <c r="B9" s="38" t="s">
        <v>470</v>
      </c>
      <c r="C9" s="35">
        <v>0.5</v>
      </c>
      <c r="D9" s="30">
        <f t="shared" si="1"/>
        <v>0.5</v>
      </c>
      <c r="E9" s="31">
        <v>0.15</v>
      </c>
      <c r="F9" s="32">
        <v>0</v>
      </c>
      <c r="G9" s="33">
        <v>0.5</v>
      </c>
    </row>
    <row r="10" spans="1:7" ht="15.75" thickBot="1" x14ac:dyDescent="0.3">
      <c r="A10" s="151"/>
      <c r="B10" s="38" t="s">
        <v>476</v>
      </c>
      <c r="C10" s="39">
        <v>0.45</v>
      </c>
      <c r="D10" s="30">
        <f t="shared" si="1"/>
        <v>0.55000000000000004</v>
      </c>
      <c r="E10" s="31">
        <v>0.15</v>
      </c>
      <c r="F10" s="32">
        <v>0</v>
      </c>
      <c r="G10" s="33">
        <v>0.5</v>
      </c>
    </row>
    <row r="11" spans="1:7" ht="15.75" thickBot="1" x14ac:dyDescent="0.3">
      <c r="A11" s="151"/>
      <c r="B11" s="38" t="s">
        <v>559</v>
      </c>
      <c r="C11" s="39">
        <v>0.5</v>
      </c>
      <c r="D11" s="30">
        <f t="shared" si="1"/>
        <v>0.5</v>
      </c>
      <c r="E11" s="31">
        <v>0.15</v>
      </c>
      <c r="F11" s="32">
        <v>0</v>
      </c>
      <c r="G11" s="33">
        <v>0.5</v>
      </c>
    </row>
    <row r="12" spans="1:7" ht="15.75" thickBot="1" x14ac:dyDescent="0.3">
      <c r="A12" s="151"/>
      <c r="B12" s="38" t="s">
        <v>416</v>
      </c>
      <c r="C12" s="39">
        <v>0.4</v>
      </c>
      <c r="D12" s="30">
        <f t="shared" si="1"/>
        <v>0.6</v>
      </c>
      <c r="E12" s="31">
        <v>0.15</v>
      </c>
      <c r="F12" s="32">
        <v>0</v>
      </c>
      <c r="G12" s="33">
        <v>0.5</v>
      </c>
    </row>
    <row r="13" spans="1:7" ht="15.75" thickBot="1" x14ac:dyDescent="0.3">
      <c r="B13" s="38" t="s">
        <v>396</v>
      </c>
      <c r="C13" s="39">
        <v>0.5</v>
      </c>
      <c r="D13" s="42">
        <f t="shared" si="1"/>
        <v>0.5</v>
      </c>
    </row>
    <row r="14" spans="1:7" x14ac:dyDescent="0.25">
      <c r="B14" s="38" t="s">
        <v>805</v>
      </c>
      <c r="C14" s="13">
        <v>0</v>
      </c>
      <c r="D14" s="42">
        <f t="shared" si="1"/>
        <v>1</v>
      </c>
      <c r="E14" s="10">
        <v>0.15</v>
      </c>
      <c r="F14" s="11">
        <v>0.15</v>
      </c>
      <c r="G14" s="12">
        <v>0.5</v>
      </c>
    </row>
    <row r="17" spans="2:2" x14ac:dyDescent="0.25">
      <c r="B17" t="s">
        <v>192</v>
      </c>
    </row>
  </sheetData>
  <sortState ref="B8:C13">
    <sortCondition ref="B8:B13"/>
  </sortState>
  <mergeCells count="1">
    <mergeCell ref="A8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40"/>
  <sheetViews>
    <sheetView showGridLines="0" topLeftCell="A18" workbookViewId="0">
      <selection activeCell="I19" sqref="I19"/>
    </sheetView>
  </sheetViews>
  <sheetFormatPr baseColWidth="10" defaultRowHeight="15" x14ac:dyDescent="0.25"/>
  <cols>
    <col min="3" max="3" width="14.28515625" bestFit="1" customWidth="1"/>
    <col min="4" max="4" width="45.85546875" customWidth="1"/>
    <col min="5" max="5" width="25.140625" bestFit="1" customWidth="1"/>
  </cols>
  <sheetData>
    <row r="5" spans="3:5" ht="15.75" x14ac:dyDescent="0.25">
      <c r="C5" s="152" t="s">
        <v>585</v>
      </c>
      <c r="D5" s="152"/>
      <c r="E5" s="152"/>
    </row>
    <row r="6" spans="3:5" ht="15.75" x14ac:dyDescent="0.25">
      <c r="C6" s="70" t="s">
        <v>571</v>
      </c>
      <c r="D6" s="70" t="s">
        <v>572</v>
      </c>
      <c r="E6" s="70" t="s">
        <v>573</v>
      </c>
    </row>
    <row r="7" spans="3:5" x14ac:dyDescent="0.25">
      <c r="C7" s="71" t="s">
        <v>574</v>
      </c>
      <c r="D7" s="72" t="s">
        <v>575</v>
      </c>
      <c r="E7" s="73">
        <v>3404239</v>
      </c>
    </row>
    <row r="8" spans="3:5" ht="30" customHeight="1" x14ac:dyDescent="0.25">
      <c r="C8" s="74" t="s">
        <v>576</v>
      </c>
      <c r="D8" s="75" t="s">
        <v>577</v>
      </c>
      <c r="E8" s="76">
        <v>4105300</v>
      </c>
    </row>
    <row r="9" spans="3:5" ht="45" x14ac:dyDescent="0.25">
      <c r="C9" s="77" t="s">
        <v>578</v>
      </c>
      <c r="D9" s="78" t="s">
        <v>579</v>
      </c>
      <c r="E9" s="79">
        <v>19489456</v>
      </c>
    </row>
    <row r="10" spans="3:5" x14ac:dyDescent="0.25">
      <c r="C10" s="68"/>
      <c r="D10" s="67"/>
      <c r="E10" s="69"/>
    </row>
    <row r="11" spans="3:5" x14ac:dyDescent="0.25">
      <c r="C11" s="68"/>
      <c r="D11" s="67"/>
      <c r="E11" s="69"/>
    </row>
    <row r="12" spans="3:5" x14ac:dyDescent="0.25">
      <c r="D12" s="67"/>
    </row>
    <row r="13" spans="3:5" ht="15.75" x14ac:dyDescent="0.25">
      <c r="C13" s="152" t="s">
        <v>586</v>
      </c>
      <c r="D13" s="152"/>
      <c r="E13" s="152"/>
    </row>
    <row r="14" spans="3:5" ht="15.75" x14ac:dyDescent="0.25">
      <c r="C14" s="70" t="s">
        <v>571</v>
      </c>
      <c r="D14" s="70" t="s">
        <v>572</v>
      </c>
      <c r="E14" s="70" t="s">
        <v>573</v>
      </c>
    </row>
    <row r="15" spans="3:5" x14ac:dyDescent="0.25">
      <c r="C15" s="71" t="s">
        <v>580</v>
      </c>
      <c r="D15" s="72" t="s">
        <v>575</v>
      </c>
      <c r="E15" s="73">
        <v>3404239</v>
      </c>
    </row>
    <row r="16" spans="3:5" ht="45" x14ac:dyDescent="0.25">
      <c r="C16" s="74" t="s">
        <v>581</v>
      </c>
      <c r="D16" s="75" t="s">
        <v>582</v>
      </c>
      <c r="E16" s="76">
        <v>4105300</v>
      </c>
    </row>
    <row r="17" spans="3:9" ht="45" x14ac:dyDescent="0.25">
      <c r="C17" s="77" t="s">
        <v>583</v>
      </c>
      <c r="D17" s="78" t="s">
        <v>584</v>
      </c>
      <c r="E17" s="79">
        <v>19489456</v>
      </c>
    </row>
    <row r="22" spans="3:9" ht="15.75" x14ac:dyDescent="0.25">
      <c r="C22" s="152" t="s">
        <v>587</v>
      </c>
      <c r="D22" s="152"/>
      <c r="E22" s="152"/>
    </row>
    <row r="23" spans="3:9" ht="15.75" x14ac:dyDescent="0.25">
      <c r="C23" s="70" t="s">
        <v>571</v>
      </c>
      <c r="D23" s="70" t="s">
        <v>572</v>
      </c>
      <c r="E23" s="70" t="s">
        <v>573</v>
      </c>
    </row>
    <row r="24" spans="3:9" x14ac:dyDescent="0.25">
      <c r="C24" s="71" t="s">
        <v>580</v>
      </c>
      <c r="D24" s="72" t="s">
        <v>575</v>
      </c>
      <c r="E24" s="73">
        <v>3404239</v>
      </c>
    </row>
    <row r="25" spans="3:9" ht="45" x14ac:dyDescent="0.25">
      <c r="C25" s="74" t="s">
        <v>581</v>
      </c>
      <c r="D25" s="75" t="s">
        <v>582</v>
      </c>
      <c r="E25" s="76">
        <v>4105300</v>
      </c>
    </row>
    <row r="26" spans="3:9" ht="45" x14ac:dyDescent="0.25">
      <c r="C26" s="77" t="s">
        <v>583</v>
      </c>
      <c r="D26" s="78" t="s">
        <v>584</v>
      </c>
      <c r="E26" s="79">
        <v>19489456</v>
      </c>
    </row>
    <row r="29" spans="3:9" ht="15.75" thickBot="1" x14ac:dyDescent="0.3">
      <c r="I29">
        <v>2</v>
      </c>
    </row>
    <row r="30" spans="3:9" ht="15.75" thickBot="1" x14ac:dyDescent="0.3">
      <c r="C30" s="80" t="s">
        <v>588</v>
      </c>
      <c r="D30" s="81" t="s">
        <v>589</v>
      </c>
      <c r="E30" s="81" t="s">
        <v>572</v>
      </c>
      <c r="F30" s="81" t="s">
        <v>590</v>
      </c>
    </row>
    <row r="31" spans="3:9" ht="15.75" thickBot="1" x14ac:dyDescent="0.3">
      <c r="C31" s="82" t="s">
        <v>591</v>
      </c>
      <c r="D31" s="83" t="s">
        <v>592</v>
      </c>
      <c r="E31" s="83" t="s">
        <v>593</v>
      </c>
      <c r="F31" s="87">
        <f>+I31*$I$29</f>
        <v>21</v>
      </c>
      <c r="G31">
        <f>+F31*G32</f>
        <v>0</v>
      </c>
      <c r="H31" s="83" t="s">
        <v>610</v>
      </c>
      <c r="I31">
        <v>10.5</v>
      </c>
    </row>
    <row r="32" spans="3:9" ht="15.75" thickBot="1" x14ac:dyDescent="0.3">
      <c r="C32" s="84" t="s">
        <v>591</v>
      </c>
      <c r="D32" s="85" t="s">
        <v>594</v>
      </c>
      <c r="E32" s="85" t="s">
        <v>595</v>
      </c>
      <c r="F32" s="87">
        <f t="shared" ref="F32:F39" si="0">+I32*$I$29</f>
        <v>10</v>
      </c>
      <c r="H32" s="85" t="s">
        <v>611</v>
      </c>
      <c r="I32">
        <v>5</v>
      </c>
    </row>
    <row r="33" spans="3:9" ht="15.75" thickBot="1" x14ac:dyDescent="0.3">
      <c r="C33" s="82" t="s">
        <v>591</v>
      </c>
      <c r="D33" s="83" t="s">
        <v>596</v>
      </c>
      <c r="E33" s="83" t="s">
        <v>597</v>
      </c>
      <c r="F33" s="87">
        <f t="shared" si="0"/>
        <v>160</v>
      </c>
      <c r="H33" s="83" t="s">
        <v>610</v>
      </c>
      <c r="I33">
        <v>80</v>
      </c>
    </row>
    <row r="34" spans="3:9" ht="15.75" thickBot="1" x14ac:dyDescent="0.3">
      <c r="C34" s="84" t="s">
        <v>591</v>
      </c>
      <c r="D34" s="85" t="s">
        <v>598</v>
      </c>
      <c r="E34" s="85" t="s">
        <v>599</v>
      </c>
      <c r="F34" s="87">
        <f t="shared" si="0"/>
        <v>10</v>
      </c>
      <c r="H34" s="85" t="s">
        <v>611</v>
      </c>
      <c r="I34">
        <v>5</v>
      </c>
    </row>
    <row r="35" spans="3:9" ht="15.75" thickBot="1" x14ac:dyDescent="0.3">
      <c r="C35" s="82" t="s">
        <v>591</v>
      </c>
      <c r="D35" s="83" t="s">
        <v>600</v>
      </c>
      <c r="E35" s="83" t="s">
        <v>601</v>
      </c>
      <c r="F35" s="87">
        <f t="shared" si="0"/>
        <v>60</v>
      </c>
      <c r="H35" s="83" t="s">
        <v>610</v>
      </c>
      <c r="I35">
        <v>30</v>
      </c>
    </row>
    <row r="36" spans="3:9" ht="15.75" thickBot="1" x14ac:dyDescent="0.3">
      <c r="C36" s="84" t="s">
        <v>591</v>
      </c>
      <c r="D36" s="85" t="s">
        <v>602</v>
      </c>
      <c r="E36" s="85" t="s">
        <v>603</v>
      </c>
      <c r="F36" s="87">
        <f t="shared" si="0"/>
        <v>315</v>
      </c>
      <c r="H36" s="85" t="s">
        <v>612</v>
      </c>
      <c r="I36">
        <v>157.5</v>
      </c>
    </row>
    <row r="37" spans="3:9" ht="15.75" thickBot="1" x14ac:dyDescent="0.3">
      <c r="C37" s="82" t="s">
        <v>591</v>
      </c>
      <c r="D37" s="83" t="s">
        <v>604</v>
      </c>
      <c r="E37" s="83" t="s">
        <v>605</v>
      </c>
      <c r="F37" s="87">
        <f t="shared" si="0"/>
        <v>1000</v>
      </c>
      <c r="H37" s="83" t="s">
        <v>612</v>
      </c>
      <c r="I37">
        <v>500</v>
      </c>
    </row>
    <row r="38" spans="3:9" ht="15.75" thickBot="1" x14ac:dyDescent="0.3">
      <c r="C38" s="84" t="s">
        <v>591</v>
      </c>
      <c r="D38" s="85" t="s">
        <v>606</v>
      </c>
      <c r="E38" s="85" t="s">
        <v>607</v>
      </c>
      <c r="F38" s="87">
        <f t="shared" si="0"/>
        <v>600</v>
      </c>
      <c r="H38" s="85" t="s">
        <v>612</v>
      </c>
      <c r="I38">
        <v>300</v>
      </c>
    </row>
    <row r="39" spans="3:9" ht="15.75" thickBot="1" x14ac:dyDescent="0.3">
      <c r="C39" s="82" t="s">
        <v>608</v>
      </c>
      <c r="D39" s="83" t="s">
        <v>609</v>
      </c>
      <c r="E39" s="83" t="s">
        <v>607</v>
      </c>
      <c r="F39" s="88">
        <f t="shared" si="0"/>
        <v>1156</v>
      </c>
      <c r="I39" s="83">
        <v>578</v>
      </c>
    </row>
    <row r="40" spans="3:9" x14ac:dyDescent="0.25">
      <c r="C40" s="86"/>
    </row>
  </sheetData>
  <mergeCells count="3">
    <mergeCell ref="C5:E5"/>
    <mergeCell ref="C13:E13"/>
    <mergeCell ref="C22:E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tabSelected="1" topLeftCell="A219" workbookViewId="0">
      <selection activeCell="O30" sqref="O30"/>
    </sheetView>
  </sheetViews>
  <sheetFormatPr baseColWidth="10" defaultColWidth="9.140625" defaultRowHeight="15" x14ac:dyDescent="0.25"/>
  <cols>
    <col min="1" max="1" width="2.85546875" customWidth="1"/>
    <col min="2" max="2" width="19" customWidth="1"/>
    <col min="3" max="3" width="49.28515625" customWidth="1"/>
    <col min="4" max="4" width="5" customWidth="1"/>
    <col min="5" max="5" width="4.42578125" customWidth="1"/>
    <col min="6" max="6" width="13.5703125" customWidth="1"/>
    <col min="7" max="7" width="13" bestFit="1" customWidth="1"/>
    <col min="8" max="8" width="12" bestFit="1" customWidth="1"/>
    <col min="9" max="9" width="13.5703125" style="47" customWidth="1"/>
    <col min="10" max="10" width="13" style="58" bestFit="1" customWidth="1"/>
    <col min="11" max="11" width="11" style="37" hidden="1" customWidth="1"/>
    <col min="12" max="12" width="12" hidden="1" customWidth="1"/>
    <col min="13" max="13" width="13" hidden="1" customWidth="1"/>
  </cols>
  <sheetData>
    <row r="1" spans="1:13" ht="36.4" customHeight="1" x14ac:dyDescent="0.25">
      <c r="A1" s="14" t="s">
        <v>193</v>
      </c>
      <c r="B1" s="15" t="s">
        <v>194</v>
      </c>
      <c r="C1" s="15" t="s">
        <v>195</v>
      </c>
      <c r="D1" s="16" t="s">
        <v>196</v>
      </c>
      <c r="E1" s="17" t="s">
        <v>197</v>
      </c>
      <c r="F1" s="15" t="s">
        <v>570</v>
      </c>
      <c r="G1" s="23" t="s">
        <v>374</v>
      </c>
      <c r="H1" s="24" t="s">
        <v>375</v>
      </c>
      <c r="I1" s="54" t="s">
        <v>376</v>
      </c>
      <c r="J1" s="57" t="s">
        <v>569</v>
      </c>
      <c r="M1">
        <v>1.2</v>
      </c>
    </row>
    <row r="2" spans="1:13" ht="3.6" customHeight="1" x14ac:dyDescent="0.25">
      <c r="A2" s="18"/>
      <c r="B2" s="19"/>
      <c r="C2" s="19"/>
      <c r="D2" s="19"/>
      <c r="E2" s="19"/>
      <c r="F2" s="20"/>
      <c r="I2" s="55"/>
    </row>
    <row r="3" spans="1:13" ht="3.4" customHeight="1" x14ac:dyDescent="0.25">
      <c r="A3" s="18"/>
      <c r="B3" s="19"/>
      <c r="C3" s="19"/>
      <c r="D3" s="19"/>
      <c r="E3" s="19"/>
      <c r="F3" s="20"/>
      <c r="I3" s="55"/>
    </row>
    <row r="4" spans="1:13" ht="12.6" customHeight="1" x14ac:dyDescent="0.25">
      <c r="A4" s="21"/>
      <c r="B4" s="22">
        <v>100101</v>
      </c>
      <c r="C4" s="22" t="s">
        <v>198</v>
      </c>
      <c r="D4" s="22">
        <v>18</v>
      </c>
      <c r="E4" s="21"/>
      <c r="F4">
        <v>222.5</v>
      </c>
      <c r="G4" s="4">
        <f>+F4*Valores!$C$2</f>
        <v>222500</v>
      </c>
      <c r="H4" s="3">
        <f>G4*Valores!$C$6</f>
        <v>133500</v>
      </c>
      <c r="I4" s="56">
        <f>+H4+H4*(Valores!$E$6+Valores!$F$6+Valores!$G$6)</f>
        <v>240300</v>
      </c>
      <c r="J4" s="58">
        <f>+I4*$M$1</f>
        <v>288360</v>
      </c>
      <c r="K4" s="37">
        <f>+I4/Valores!$C$2</f>
        <v>240.3</v>
      </c>
    </row>
    <row r="5" spans="1:13" ht="12.6" customHeight="1" x14ac:dyDescent="0.25">
      <c r="A5" s="21"/>
      <c r="B5" s="22">
        <v>100102</v>
      </c>
      <c r="C5" s="22" t="s">
        <v>199</v>
      </c>
      <c r="D5" s="22">
        <v>18</v>
      </c>
      <c r="E5" s="21"/>
      <c r="F5">
        <v>402.5</v>
      </c>
      <c r="G5" s="4">
        <f>+F5*Valores!$C$2</f>
        <v>402500</v>
      </c>
      <c r="H5" s="3">
        <f>G5*Valores!$C$6</f>
        <v>241500</v>
      </c>
      <c r="I5" s="56">
        <f>+H5+H5*(Valores!$E$6+Valores!$F$6+Valores!$G$6)</f>
        <v>434700</v>
      </c>
      <c r="J5" s="58">
        <f t="shared" ref="J5:J68" si="0">+I5*$M$1</f>
        <v>521640</v>
      </c>
      <c r="K5" s="37">
        <f>+I5/Valores!$C$2</f>
        <v>434.7</v>
      </c>
    </row>
    <row r="6" spans="1:13" ht="12.6" customHeight="1" x14ac:dyDescent="0.25">
      <c r="A6" s="21"/>
      <c r="B6" s="22">
        <v>100103</v>
      </c>
      <c r="C6" s="22" t="s">
        <v>200</v>
      </c>
      <c r="D6" s="22">
        <v>18</v>
      </c>
      <c r="E6" s="21"/>
      <c r="F6">
        <v>95</v>
      </c>
      <c r="G6" s="4">
        <f>+F6*Valores!$C$2</f>
        <v>95000</v>
      </c>
      <c r="H6" s="3">
        <f>G6*Valores!$C$6</f>
        <v>57000</v>
      </c>
      <c r="I6" s="56">
        <f>+H6+H6*(Valores!$E$6+Valores!$F$6+Valores!$G$6)</f>
        <v>102600</v>
      </c>
      <c r="J6" s="58">
        <f t="shared" si="0"/>
        <v>123120</v>
      </c>
      <c r="K6" s="37">
        <f>+I6/Valores!$C$2</f>
        <v>102.6</v>
      </c>
    </row>
    <row r="7" spans="1:13" ht="12.6" customHeight="1" x14ac:dyDescent="0.25">
      <c r="A7" s="21"/>
      <c r="B7" s="22">
        <v>100201</v>
      </c>
      <c r="C7" s="22" t="s">
        <v>201</v>
      </c>
      <c r="D7" s="22">
        <v>18</v>
      </c>
      <c r="E7" s="21"/>
      <c r="F7">
        <v>102.5</v>
      </c>
      <c r="G7" s="4">
        <f>+F7*Valores!$C$2</f>
        <v>102500</v>
      </c>
      <c r="H7" s="3">
        <f>G7*Valores!$C$6</f>
        <v>61500</v>
      </c>
      <c r="I7" s="56">
        <f>+H7+H7*(Valores!$E$6+Valores!$F$6+Valores!$G$6)</f>
        <v>110700</v>
      </c>
      <c r="J7" s="58">
        <f t="shared" si="0"/>
        <v>132840</v>
      </c>
      <c r="K7" s="37">
        <f>+I7/Valores!$C$2</f>
        <v>110.7</v>
      </c>
    </row>
    <row r="8" spans="1:13" ht="12.6" customHeight="1" x14ac:dyDescent="0.25">
      <c r="A8" s="21"/>
      <c r="B8" s="22">
        <v>100202</v>
      </c>
      <c r="C8" s="22" t="s">
        <v>202</v>
      </c>
      <c r="D8" s="22">
        <v>18</v>
      </c>
      <c r="E8" s="21"/>
      <c r="F8">
        <v>95</v>
      </c>
      <c r="G8" s="4">
        <f>+F8*Valores!$C$2</f>
        <v>95000</v>
      </c>
      <c r="H8" s="3">
        <f>G8*Valores!$C$6</f>
        <v>57000</v>
      </c>
      <c r="I8" s="56">
        <f>+H8+H8*(Valores!$E$6+Valores!$F$6+Valores!$G$6)</f>
        <v>102600</v>
      </c>
      <c r="J8" s="58">
        <f t="shared" si="0"/>
        <v>123120</v>
      </c>
      <c r="K8" s="37">
        <f>+I8/Valores!$C$2</f>
        <v>102.6</v>
      </c>
    </row>
    <row r="9" spans="1:13" ht="12.6" customHeight="1" x14ac:dyDescent="0.25">
      <c r="A9" s="21"/>
      <c r="B9" s="22">
        <v>100203</v>
      </c>
      <c r="C9" s="22" t="s">
        <v>203</v>
      </c>
      <c r="D9" s="22">
        <v>18</v>
      </c>
      <c r="E9" s="21"/>
      <c r="F9">
        <v>85</v>
      </c>
      <c r="G9" s="4">
        <f>+F9*Valores!$C$2</f>
        <v>85000</v>
      </c>
      <c r="H9" s="3">
        <f>G9*Valores!$C$6</f>
        <v>51000</v>
      </c>
      <c r="I9" s="56">
        <f>+H9+H9*(Valores!$E$6+Valores!$F$6+Valores!$G$6)</f>
        <v>91800</v>
      </c>
      <c r="J9" s="58">
        <f t="shared" si="0"/>
        <v>110160</v>
      </c>
      <c r="K9" s="37">
        <f>+I9/Valores!$C$2</f>
        <v>91.8</v>
      </c>
    </row>
    <row r="10" spans="1:13" ht="12.6" customHeight="1" x14ac:dyDescent="0.25">
      <c r="A10" s="21"/>
      <c r="B10" s="22">
        <v>100204</v>
      </c>
      <c r="C10" s="22" t="s">
        <v>204</v>
      </c>
      <c r="D10" s="22">
        <v>18</v>
      </c>
      <c r="E10" s="21"/>
      <c r="F10">
        <v>185</v>
      </c>
      <c r="G10" s="4">
        <f>+F10*Valores!$C$2</f>
        <v>185000</v>
      </c>
      <c r="H10" s="3">
        <f>G10*Valores!$C$6</f>
        <v>111000</v>
      </c>
      <c r="I10" s="56">
        <f>+H10+H10*(Valores!$E$6+Valores!$F$6+Valores!$G$6)</f>
        <v>199800</v>
      </c>
      <c r="J10" s="58">
        <f t="shared" si="0"/>
        <v>239760</v>
      </c>
      <c r="K10" s="37">
        <f>+I10/Valores!$C$2</f>
        <v>199.8</v>
      </c>
    </row>
    <row r="11" spans="1:13" ht="12.6" customHeight="1" x14ac:dyDescent="0.25">
      <c r="A11" s="21"/>
      <c r="B11" s="22">
        <v>101301</v>
      </c>
      <c r="C11" s="22" t="s">
        <v>205</v>
      </c>
      <c r="D11" s="22">
        <v>12</v>
      </c>
      <c r="E11" s="21"/>
      <c r="F11">
        <v>2500</v>
      </c>
      <c r="G11" s="4">
        <f>+F11*Valores!$C$2</f>
        <v>2500000</v>
      </c>
      <c r="H11" s="3">
        <f>G11*Valores!$C$6</f>
        <v>1500000</v>
      </c>
      <c r="I11" s="56">
        <f>+H11+H11*(Valores!$E$6+Valores!$F$6+Valores!$G$6)</f>
        <v>2700000</v>
      </c>
      <c r="J11" s="58">
        <f t="shared" si="0"/>
        <v>3240000</v>
      </c>
      <c r="K11" s="37">
        <f>+I11/Valores!$C$2</f>
        <v>2700</v>
      </c>
    </row>
    <row r="12" spans="1:13" ht="12.6" customHeight="1" x14ac:dyDescent="0.25">
      <c r="A12" s="21"/>
      <c r="B12" s="22">
        <v>101302</v>
      </c>
      <c r="C12" s="22" t="s">
        <v>206</v>
      </c>
      <c r="D12" s="22">
        <v>12</v>
      </c>
      <c r="E12" s="21"/>
      <c r="F12">
        <v>247.5</v>
      </c>
      <c r="G12" s="4">
        <f>+F12*Valores!$C$2</f>
        <v>247500</v>
      </c>
      <c r="H12" s="3">
        <f>G12*Valores!$C$6</f>
        <v>148500</v>
      </c>
      <c r="I12" s="56">
        <f>+H12+H12*(Valores!$E$6+Valores!$F$6+Valores!$G$6)</f>
        <v>267300</v>
      </c>
      <c r="J12" s="58">
        <f t="shared" si="0"/>
        <v>320760</v>
      </c>
      <c r="K12" s="37">
        <f>+I12/Valores!$C$2</f>
        <v>267.3</v>
      </c>
    </row>
    <row r="13" spans="1:13" ht="12.6" customHeight="1" x14ac:dyDescent="0.25">
      <c r="A13" s="21"/>
      <c r="B13" s="22">
        <v>350002</v>
      </c>
      <c r="C13" s="22" t="s">
        <v>0</v>
      </c>
      <c r="D13" s="22">
        <v>18</v>
      </c>
      <c r="E13" s="21"/>
      <c r="F13">
        <v>677.5</v>
      </c>
      <c r="G13" s="4">
        <f>+F13*Valores!$C$2</f>
        <v>677500</v>
      </c>
      <c r="H13" s="3">
        <f>G13*Valores!$C$6</f>
        <v>406500</v>
      </c>
      <c r="I13" s="56">
        <f>+H13+H13*(Valores!$E$6+Valores!$F$6+Valores!$G$6)</f>
        <v>731700</v>
      </c>
      <c r="J13" s="58">
        <f t="shared" si="0"/>
        <v>878040</v>
      </c>
      <c r="K13" s="37">
        <f>+I13/Valores!$C$2</f>
        <v>731.7</v>
      </c>
    </row>
    <row r="14" spans="1:13" ht="12.6" customHeight="1" x14ac:dyDescent="0.25">
      <c r="A14" s="21"/>
      <c r="B14" s="22">
        <v>350003</v>
      </c>
      <c r="C14" s="22" t="s">
        <v>1</v>
      </c>
      <c r="D14" s="22">
        <v>18</v>
      </c>
      <c r="E14" s="21"/>
      <c r="F14">
        <v>560</v>
      </c>
      <c r="G14" s="4">
        <f>+F14*Valores!$C$2</f>
        <v>560000</v>
      </c>
      <c r="H14" s="3">
        <f>G14*Valores!$C$6</f>
        <v>336000</v>
      </c>
      <c r="I14" s="56">
        <f>+H14+H14*(Valores!$E$6+Valores!$F$6+Valores!$G$6)</f>
        <v>604800</v>
      </c>
      <c r="J14" s="58">
        <f t="shared" si="0"/>
        <v>725760</v>
      </c>
      <c r="K14" s="37">
        <f>+I14/Valores!$C$2</f>
        <v>604.79999999999995</v>
      </c>
    </row>
    <row r="15" spans="1:13" ht="12.6" customHeight="1" x14ac:dyDescent="0.25">
      <c r="A15" s="21"/>
      <c r="B15" s="22">
        <v>350004</v>
      </c>
      <c r="C15" s="22" t="s">
        <v>2</v>
      </c>
      <c r="D15" s="22">
        <v>18</v>
      </c>
      <c r="E15" s="21"/>
      <c r="F15">
        <v>397.5</v>
      </c>
      <c r="G15" s="4">
        <f>+F15*Valores!$C$2</f>
        <v>397500</v>
      </c>
      <c r="H15" s="3">
        <f>G15*Valores!$C$6</f>
        <v>238500</v>
      </c>
      <c r="I15" s="56">
        <f>+H15+H15*(Valores!$E$6+Valores!$F$6+Valores!$G$6)</f>
        <v>429300</v>
      </c>
      <c r="J15" s="58">
        <f t="shared" si="0"/>
        <v>515160</v>
      </c>
      <c r="K15" s="37">
        <f>+I15/Valores!$C$2</f>
        <v>429.3</v>
      </c>
    </row>
    <row r="16" spans="1:13" ht="12.6" customHeight="1" x14ac:dyDescent="0.25">
      <c r="A16" s="21"/>
      <c r="B16" s="22">
        <v>350005</v>
      </c>
      <c r="C16" s="22" t="s">
        <v>3</v>
      </c>
      <c r="D16" s="22">
        <v>18</v>
      </c>
      <c r="E16" s="21"/>
      <c r="F16">
        <v>85</v>
      </c>
      <c r="G16" s="4">
        <f>+F16*Valores!$C$2</f>
        <v>85000</v>
      </c>
      <c r="H16" s="3">
        <f>G16*Valores!$C$6</f>
        <v>51000</v>
      </c>
      <c r="I16" s="56">
        <f>+H16+H16*(Valores!$E$6+Valores!$F$6+Valores!$G$6)</f>
        <v>91800</v>
      </c>
      <c r="J16" s="58">
        <f t="shared" si="0"/>
        <v>110160</v>
      </c>
      <c r="K16" s="37">
        <f>+I16/Valores!$C$2</f>
        <v>91.8</v>
      </c>
    </row>
    <row r="17" spans="1:11" ht="12.6" customHeight="1" x14ac:dyDescent="0.25">
      <c r="A17" s="21"/>
      <c r="B17" s="22">
        <v>350006</v>
      </c>
      <c r="C17" s="22" t="s">
        <v>4</v>
      </c>
      <c r="D17" s="22">
        <v>12</v>
      </c>
      <c r="E17" s="21"/>
      <c r="F17">
        <v>87.5</v>
      </c>
      <c r="G17" s="4">
        <f>+F17*Valores!$C$2</f>
        <v>87500</v>
      </c>
      <c r="H17" s="3">
        <f>G17*Valores!$C$6</f>
        <v>52500</v>
      </c>
      <c r="I17" s="56">
        <f>+H17+H17*(Valores!$E$6+Valores!$F$6+Valores!$G$6)</f>
        <v>94500</v>
      </c>
      <c r="J17" s="58">
        <f t="shared" si="0"/>
        <v>113400</v>
      </c>
      <c r="K17" s="37">
        <f>+I17/Valores!$C$2</f>
        <v>94.5</v>
      </c>
    </row>
    <row r="18" spans="1:11" ht="12.6" customHeight="1" x14ac:dyDescent="0.25">
      <c r="A18" s="21"/>
      <c r="B18" s="22">
        <v>350007</v>
      </c>
      <c r="C18" s="22" t="s">
        <v>5</v>
      </c>
      <c r="D18" s="22">
        <v>12</v>
      </c>
      <c r="E18" s="21"/>
      <c r="F18">
        <v>50</v>
      </c>
      <c r="G18" s="4">
        <f>+F18*Valores!$C$2</f>
        <v>50000</v>
      </c>
      <c r="H18" s="3">
        <f>G18*Valores!$C$6</f>
        <v>30000</v>
      </c>
      <c r="I18" s="56">
        <f>+H18+H18*(Valores!$E$6+Valores!$F$6+Valores!$G$6)</f>
        <v>54000</v>
      </c>
      <c r="J18" s="58">
        <f t="shared" si="0"/>
        <v>64800</v>
      </c>
      <c r="K18" s="37">
        <f>+I18/Valores!$C$2</f>
        <v>54</v>
      </c>
    </row>
    <row r="19" spans="1:11" ht="12.6" customHeight="1" x14ac:dyDescent="0.25">
      <c r="A19" s="21"/>
      <c r="B19" s="22">
        <v>350009</v>
      </c>
      <c r="C19" s="22" t="s">
        <v>207</v>
      </c>
      <c r="D19" s="22">
        <v>18</v>
      </c>
      <c r="E19" s="21"/>
      <c r="F19">
        <v>122.5</v>
      </c>
      <c r="G19" s="4">
        <f>+F19*Valores!$C$2</f>
        <v>122500</v>
      </c>
      <c r="H19" s="3">
        <f>G19*Valores!$C$6</f>
        <v>73500</v>
      </c>
      <c r="I19" s="56">
        <f>+H19+H19*(Valores!$E$6+Valores!$F$6+Valores!$G$6)</f>
        <v>132300</v>
      </c>
      <c r="J19" s="58">
        <f t="shared" si="0"/>
        <v>158760</v>
      </c>
      <c r="K19" s="37">
        <f>+I19/Valores!$C$2</f>
        <v>132.30000000000001</v>
      </c>
    </row>
    <row r="20" spans="1:11" ht="12.6" customHeight="1" x14ac:dyDescent="0.25">
      <c r="A20" s="21"/>
      <c r="B20" s="22">
        <v>350011</v>
      </c>
      <c r="C20" s="22" t="s">
        <v>6</v>
      </c>
      <c r="D20" s="22">
        <v>18</v>
      </c>
      <c r="E20" s="21"/>
      <c r="F20">
        <v>27.5</v>
      </c>
      <c r="G20" s="4">
        <f>+F20*Valores!$C$2</f>
        <v>27500</v>
      </c>
      <c r="H20" s="3">
        <f>G20*Valores!$C$6</f>
        <v>16500</v>
      </c>
      <c r="I20" s="56">
        <f>+H20+H20*(Valores!$E$6+Valores!$F$6+Valores!$G$6)</f>
        <v>29700</v>
      </c>
      <c r="J20" s="58">
        <f t="shared" si="0"/>
        <v>35640</v>
      </c>
      <c r="K20" s="37">
        <f>+I20/Valores!$C$2</f>
        <v>29.7</v>
      </c>
    </row>
    <row r="21" spans="1:11" ht="12.6" customHeight="1" x14ac:dyDescent="0.25">
      <c r="A21" s="21"/>
      <c r="B21" s="22">
        <v>350012</v>
      </c>
      <c r="C21" s="22" t="s">
        <v>7</v>
      </c>
      <c r="D21" s="22">
        <v>18</v>
      </c>
      <c r="E21" s="21"/>
      <c r="F21">
        <v>30</v>
      </c>
      <c r="G21" s="4">
        <f>+F21*Valores!$C$2</f>
        <v>30000</v>
      </c>
      <c r="H21" s="3">
        <f>G21*Valores!$C$6</f>
        <v>18000</v>
      </c>
      <c r="I21" s="56">
        <f>+H21+H21*(Valores!$E$6+Valores!$F$6+Valores!$G$6)</f>
        <v>32400</v>
      </c>
      <c r="J21" s="58">
        <f t="shared" si="0"/>
        <v>38880</v>
      </c>
      <c r="K21" s="37">
        <f>+I21/Valores!$C$2</f>
        <v>32.4</v>
      </c>
    </row>
    <row r="22" spans="1:11" ht="12.6" customHeight="1" x14ac:dyDescent="0.25">
      <c r="A22" s="21"/>
      <c r="B22" s="22">
        <v>350013</v>
      </c>
      <c r="C22" s="22" t="s">
        <v>8</v>
      </c>
      <c r="D22" s="22">
        <v>18</v>
      </c>
      <c r="E22" s="21"/>
      <c r="F22">
        <v>42.5</v>
      </c>
      <c r="G22" s="4">
        <f>+F22*Valores!$C$2</f>
        <v>42500</v>
      </c>
      <c r="H22" s="3">
        <f>G22*Valores!$C$6</f>
        <v>25500</v>
      </c>
      <c r="I22" s="56">
        <f>+H22+H22*(Valores!$E$6+Valores!$F$6+Valores!$G$6)</f>
        <v>45900</v>
      </c>
      <c r="J22" s="58">
        <f t="shared" si="0"/>
        <v>55080</v>
      </c>
      <c r="K22" s="37">
        <f>+I22/Valores!$C$2</f>
        <v>45.9</v>
      </c>
    </row>
    <row r="23" spans="1:11" ht="12.6" customHeight="1" x14ac:dyDescent="0.25">
      <c r="A23" s="21"/>
      <c r="B23" s="22">
        <v>350014</v>
      </c>
      <c r="C23" s="22" t="s">
        <v>9</v>
      </c>
      <c r="D23" s="22">
        <v>18</v>
      </c>
      <c r="E23" s="21"/>
      <c r="F23">
        <v>55</v>
      </c>
      <c r="G23" s="4">
        <f>+F23*Valores!$C$2</f>
        <v>55000</v>
      </c>
      <c r="H23" s="3">
        <f>G23*Valores!$C$6</f>
        <v>33000</v>
      </c>
      <c r="I23" s="56">
        <f>+H23+H23*(Valores!$E$6+Valores!$F$6+Valores!$G$6)</f>
        <v>59400</v>
      </c>
      <c r="J23" s="58">
        <f t="shared" si="0"/>
        <v>71280</v>
      </c>
      <c r="K23" s="37">
        <f>+I23/Valores!$C$2</f>
        <v>59.4</v>
      </c>
    </row>
    <row r="24" spans="1:11" ht="12.6" customHeight="1" x14ac:dyDescent="0.25">
      <c r="A24" s="21"/>
      <c r="B24" s="22">
        <v>350015</v>
      </c>
      <c r="C24" s="22" t="s">
        <v>10</v>
      </c>
      <c r="D24" s="22">
        <v>18</v>
      </c>
      <c r="E24" s="21"/>
      <c r="F24">
        <v>55</v>
      </c>
      <c r="G24" s="4">
        <f>+F24*Valores!$C$2</f>
        <v>55000</v>
      </c>
      <c r="H24" s="3">
        <f>G24*Valores!$C$6</f>
        <v>33000</v>
      </c>
      <c r="I24" s="56">
        <f>+H24+H24*(Valores!$E$6+Valores!$F$6+Valores!$G$6)</f>
        <v>59400</v>
      </c>
      <c r="J24" s="58">
        <f t="shared" si="0"/>
        <v>71280</v>
      </c>
      <c r="K24" s="37">
        <f>+I24/Valores!$C$2</f>
        <v>59.4</v>
      </c>
    </row>
    <row r="25" spans="1:11" ht="12.6" customHeight="1" x14ac:dyDescent="0.25">
      <c r="A25" s="21"/>
      <c r="B25" s="22">
        <v>350017</v>
      </c>
      <c r="C25" s="22" t="s">
        <v>11</v>
      </c>
      <c r="D25" s="22">
        <v>18</v>
      </c>
      <c r="E25" s="21"/>
      <c r="F25">
        <v>80</v>
      </c>
      <c r="G25" s="4">
        <f>+F25*Valores!$C$2</f>
        <v>80000</v>
      </c>
      <c r="H25" s="3">
        <f>G25*Valores!$C$6</f>
        <v>48000</v>
      </c>
      <c r="I25" s="56">
        <f>+H25+H25*(Valores!$E$6+Valores!$F$6+Valores!$G$6)</f>
        <v>86400</v>
      </c>
      <c r="J25" s="58">
        <f t="shared" si="0"/>
        <v>103680</v>
      </c>
      <c r="K25" s="37">
        <f>+I25/Valores!$C$2</f>
        <v>86.4</v>
      </c>
    </row>
    <row r="26" spans="1:11" ht="12.6" customHeight="1" x14ac:dyDescent="0.25">
      <c r="A26" s="21"/>
      <c r="B26" s="22">
        <v>350018</v>
      </c>
      <c r="C26" s="22" t="s">
        <v>208</v>
      </c>
      <c r="D26" s="22">
        <v>18</v>
      </c>
      <c r="E26" s="21"/>
      <c r="F26">
        <v>390</v>
      </c>
      <c r="G26" s="4">
        <f>+F26*Valores!$C$2</f>
        <v>390000</v>
      </c>
      <c r="H26" s="3">
        <f>G26*Valores!$C$6</f>
        <v>234000</v>
      </c>
      <c r="I26" s="56">
        <f>+H26+H26*(Valores!$E$6+Valores!$F$6+Valores!$G$6)</f>
        <v>421200</v>
      </c>
      <c r="J26" s="58">
        <f t="shared" si="0"/>
        <v>505440</v>
      </c>
      <c r="K26" s="37">
        <f>+I26/Valores!$C$2</f>
        <v>421.2</v>
      </c>
    </row>
    <row r="27" spans="1:11" ht="12.6" customHeight="1" x14ac:dyDescent="0.25">
      <c r="A27" s="21"/>
      <c r="B27" s="22">
        <v>350019</v>
      </c>
      <c r="C27" s="22" t="s">
        <v>12</v>
      </c>
      <c r="D27" s="22">
        <v>18</v>
      </c>
      <c r="E27" s="21"/>
      <c r="F27">
        <v>87.5</v>
      </c>
      <c r="G27" s="4">
        <f>+F27*Valores!$C$2</f>
        <v>87500</v>
      </c>
      <c r="H27" s="3">
        <f>G27*Valores!$C$6</f>
        <v>52500</v>
      </c>
      <c r="I27" s="56">
        <f>+H27+H27*(Valores!$E$6+Valores!$F$6+Valores!$G$6)</f>
        <v>94500</v>
      </c>
      <c r="J27" s="58">
        <f t="shared" si="0"/>
        <v>113400</v>
      </c>
      <c r="K27" s="37">
        <f>+I27/Valores!$C$2</f>
        <v>94.5</v>
      </c>
    </row>
    <row r="28" spans="1:11" ht="12.6" customHeight="1" x14ac:dyDescent="0.25">
      <c r="A28" s="21"/>
      <c r="B28" s="22">
        <v>350023</v>
      </c>
      <c r="C28" s="22" t="s">
        <v>209</v>
      </c>
      <c r="D28" s="22">
        <v>18</v>
      </c>
      <c r="E28" s="21"/>
      <c r="F28">
        <v>67.5</v>
      </c>
      <c r="G28" s="4">
        <f>+F28*Valores!$C$2</f>
        <v>67500</v>
      </c>
      <c r="H28" s="3">
        <f>G28*Valores!$C$6</f>
        <v>40500</v>
      </c>
      <c r="I28" s="56">
        <f>+H28+H28*(Valores!$E$6+Valores!$F$6+Valores!$G$6)</f>
        <v>72900</v>
      </c>
      <c r="J28" s="58">
        <f t="shared" si="0"/>
        <v>87480</v>
      </c>
      <c r="K28" s="37">
        <f>+I28/Valores!$C$2</f>
        <v>72.900000000000006</v>
      </c>
    </row>
    <row r="29" spans="1:11" ht="12.6" customHeight="1" x14ac:dyDescent="0.25">
      <c r="A29" s="21"/>
      <c r="B29" s="22">
        <v>350024</v>
      </c>
      <c r="C29" s="22" t="s">
        <v>13</v>
      </c>
      <c r="D29" s="22">
        <v>18</v>
      </c>
      <c r="E29" s="21"/>
      <c r="F29">
        <v>85</v>
      </c>
      <c r="G29" s="4">
        <f>+F29*Valores!$C$2</f>
        <v>85000</v>
      </c>
      <c r="H29" s="3">
        <f>G29*Valores!$C$6</f>
        <v>51000</v>
      </c>
      <c r="I29" s="56">
        <f>+H29+H29*(Valores!$E$6+Valores!$F$6+Valores!$G$6)</f>
        <v>91800</v>
      </c>
      <c r="J29" s="58">
        <f t="shared" si="0"/>
        <v>110160</v>
      </c>
      <c r="K29" s="37">
        <f>+I29/Valores!$C$2</f>
        <v>91.8</v>
      </c>
    </row>
    <row r="30" spans="1:11" ht="12.6" customHeight="1" x14ac:dyDescent="0.25">
      <c r="A30" s="21"/>
      <c r="B30" s="22">
        <v>350025</v>
      </c>
      <c r="C30" s="22" t="s">
        <v>14</v>
      </c>
      <c r="D30" s="22">
        <v>18</v>
      </c>
      <c r="E30" s="21"/>
      <c r="F30">
        <v>80</v>
      </c>
      <c r="G30" s="4">
        <f>+F30*Valores!$C$2</f>
        <v>80000</v>
      </c>
      <c r="H30" s="3">
        <f>G30*Valores!$C$6</f>
        <v>48000</v>
      </c>
      <c r="I30" s="56">
        <f>+H30+H30*(Valores!$E$6+Valores!$F$6+Valores!$G$6)</f>
        <v>86400</v>
      </c>
      <c r="J30" s="58">
        <f t="shared" si="0"/>
        <v>103680</v>
      </c>
      <c r="K30" s="37">
        <f>+I30/Valores!$C$2</f>
        <v>86.4</v>
      </c>
    </row>
    <row r="31" spans="1:11" ht="12.6" customHeight="1" x14ac:dyDescent="0.25">
      <c r="A31" s="21"/>
      <c r="B31" s="22">
        <v>350026</v>
      </c>
      <c r="C31" s="22" t="s">
        <v>15</v>
      </c>
      <c r="D31" s="22">
        <v>18</v>
      </c>
      <c r="E31" s="21"/>
      <c r="F31">
        <v>60</v>
      </c>
      <c r="G31" s="4">
        <f>+F31*Valores!$C$2</f>
        <v>60000</v>
      </c>
      <c r="H31" s="3">
        <f>G31*Valores!$C$6</f>
        <v>36000</v>
      </c>
      <c r="I31" s="56">
        <f>+H31+H31*(Valores!$E$6+Valores!$F$6+Valores!$G$6)</f>
        <v>64800</v>
      </c>
      <c r="J31" s="58">
        <f t="shared" si="0"/>
        <v>77760</v>
      </c>
      <c r="K31" s="37">
        <f>+I31/Valores!$C$2</f>
        <v>64.8</v>
      </c>
    </row>
    <row r="32" spans="1:11" ht="12.6" customHeight="1" x14ac:dyDescent="0.25">
      <c r="A32" s="21"/>
      <c r="B32" s="22">
        <v>350027</v>
      </c>
      <c r="C32" s="22" t="s">
        <v>210</v>
      </c>
      <c r="D32" s="22">
        <v>60</v>
      </c>
      <c r="E32" s="21"/>
      <c r="F32">
        <v>107.5</v>
      </c>
      <c r="G32" s="4">
        <f>+F32*Valores!$C$2</f>
        <v>107500</v>
      </c>
      <c r="H32" s="3">
        <f>G32*Valores!$C$6</f>
        <v>64500</v>
      </c>
      <c r="I32" s="56">
        <f>+H32+H32*(Valores!$E$6+Valores!$F$6+Valores!$G$6)</f>
        <v>116100</v>
      </c>
      <c r="J32" s="58">
        <f t="shared" si="0"/>
        <v>139320</v>
      </c>
      <c r="K32" s="37">
        <f>+I32/Valores!$C$2</f>
        <v>116.1</v>
      </c>
    </row>
    <row r="33" spans="1:11" ht="12.6" customHeight="1" x14ac:dyDescent="0.25">
      <c r="A33" s="21"/>
      <c r="B33" s="22">
        <v>350028</v>
      </c>
      <c r="C33" s="22" t="s">
        <v>211</v>
      </c>
      <c r="D33" s="22">
        <v>60</v>
      </c>
      <c r="E33" s="21"/>
      <c r="F33">
        <v>120</v>
      </c>
      <c r="G33" s="4">
        <f>+F33*Valores!$C$2</f>
        <v>120000</v>
      </c>
      <c r="H33" s="3">
        <f>G33*Valores!$C$6</f>
        <v>72000</v>
      </c>
      <c r="I33" s="56">
        <f>+H33+H33*(Valores!$E$6+Valores!$F$6+Valores!$G$6)</f>
        <v>129600</v>
      </c>
      <c r="J33" s="58">
        <f t="shared" si="0"/>
        <v>155520</v>
      </c>
      <c r="K33" s="37">
        <f>+I33/Valores!$C$2</f>
        <v>129.6</v>
      </c>
    </row>
    <row r="34" spans="1:11" ht="12.6" customHeight="1" x14ac:dyDescent="0.25">
      <c r="A34" s="21"/>
      <c r="B34" s="22">
        <v>350029</v>
      </c>
      <c r="C34" s="22" t="s">
        <v>212</v>
      </c>
      <c r="D34" s="22">
        <v>18</v>
      </c>
      <c r="E34" s="21"/>
      <c r="F34">
        <v>500</v>
      </c>
      <c r="G34" s="4">
        <f>+F34*Valores!$C$2</f>
        <v>500000</v>
      </c>
      <c r="H34" s="3">
        <f>G34*Valores!$C$6</f>
        <v>300000</v>
      </c>
      <c r="I34" s="56">
        <f>+H34+H34*(Valores!$E$6+Valores!$F$6+Valores!$G$6)</f>
        <v>540000</v>
      </c>
      <c r="J34" s="58">
        <f t="shared" si="0"/>
        <v>648000</v>
      </c>
      <c r="K34" s="37">
        <f>+I34/Valores!$C$2</f>
        <v>540</v>
      </c>
    </row>
    <row r="35" spans="1:11" ht="12.6" customHeight="1" x14ac:dyDescent="0.25">
      <c r="A35" s="21"/>
      <c r="B35" s="22">
        <v>350032</v>
      </c>
      <c r="C35" s="22" t="s">
        <v>213</v>
      </c>
      <c r="D35" s="22">
        <v>18</v>
      </c>
      <c r="E35" s="21"/>
      <c r="F35">
        <v>9880</v>
      </c>
      <c r="G35" s="4">
        <f>+F35*Valores!$C$2</f>
        <v>9880000</v>
      </c>
      <c r="H35" s="3">
        <f>G35*Valores!$C$6</f>
        <v>5928000</v>
      </c>
      <c r="I35" s="56">
        <f>+H35+H35*(Valores!$E$6+Valores!$F$6+Valores!$G$6)</f>
        <v>10670400</v>
      </c>
      <c r="J35" s="58">
        <f t="shared" si="0"/>
        <v>12804480</v>
      </c>
      <c r="K35" s="37">
        <f>+I35/Valores!$C$2</f>
        <v>10670.4</v>
      </c>
    </row>
    <row r="36" spans="1:11" ht="12.6" customHeight="1" x14ac:dyDescent="0.25">
      <c r="A36" s="21"/>
      <c r="B36" s="22">
        <v>350033</v>
      </c>
      <c r="C36" s="22" t="s">
        <v>214</v>
      </c>
      <c r="D36" s="22">
        <v>18</v>
      </c>
      <c r="E36" s="21"/>
      <c r="F36">
        <v>45</v>
      </c>
      <c r="G36" s="4">
        <f>+F36*Valores!$C$2</f>
        <v>45000</v>
      </c>
      <c r="H36" s="3">
        <f>G36*Valores!$C$6</f>
        <v>27000</v>
      </c>
      <c r="I36" s="56">
        <f>+H36+H36*(Valores!$E$6+Valores!$F$6+Valores!$G$6)</f>
        <v>48600</v>
      </c>
      <c r="J36" s="58">
        <f t="shared" si="0"/>
        <v>58320</v>
      </c>
      <c r="K36" s="37">
        <f>+I36/Valores!$C$2</f>
        <v>48.6</v>
      </c>
    </row>
    <row r="37" spans="1:11" ht="12.6" customHeight="1" x14ac:dyDescent="0.25">
      <c r="A37" s="21"/>
      <c r="B37" s="22">
        <v>350034</v>
      </c>
      <c r="C37" s="22" t="s">
        <v>215</v>
      </c>
      <c r="D37" s="22">
        <v>60</v>
      </c>
      <c r="E37" s="21"/>
      <c r="F37">
        <v>57500</v>
      </c>
      <c r="G37" s="4">
        <f>+F37*Valores!$C$2</f>
        <v>57500000</v>
      </c>
      <c r="H37" s="3">
        <f>G37*Valores!$C$6</f>
        <v>34500000</v>
      </c>
      <c r="I37" s="56">
        <f>+H37+H37*(Valores!$E$6+Valores!$F$6+Valores!$G$6)</f>
        <v>62100000</v>
      </c>
      <c r="J37" s="58">
        <f t="shared" si="0"/>
        <v>74520000</v>
      </c>
      <c r="K37" s="37">
        <f>+I37/Valores!$C$2</f>
        <v>62100</v>
      </c>
    </row>
    <row r="38" spans="1:11" ht="12.6" customHeight="1" x14ac:dyDescent="0.25">
      <c r="A38" s="21"/>
      <c r="B38" s="36">
        <v>350035</v>
      </c>
      <c r="C38" s="36" t="s">
        <v>216</v>
      </c>
      <c r="D38" s="22">
        <v>60</v>
      </c>
      <c r="E38" s="21"/>
      <c r="F38">
        <v>762.5</v>
      </c>
      <c r="G38" s="4">
        <f>+F38*Valores!$C$2</f>
        <v>762500</v>
      </c>
      <c r="H38" s="3">
        <f>G38*Valores!$C$6</f>
        <v>457500</v>
      </c>
      <c r="I38" s="56">
        <f>+H38+H38*(Valores!$E$6+Valores!$F$6+Valores!$G$6)</f>
        <v>823500</v>
      </c>
      <c r="J38" s="58">
        <f t="shared" si="0"/>
        <v>988200</v>
      </c>
      <c r="K38" s="37">
        <f>+I38/Valores!$C$2</f>
        <v>823.5</v>
      </c>
    </row>
    <row r="39" spans="1:11" ht="12.6" customHeight="1" x14ac:dyDescent="0.25">
      <c r="A39" s="21"/>
      <c r="B39" s="22">
        <v>350100</v>
      </c>
      <c r="C39" s="36" t="s">
        <v>16</v>
      </c>
      <c r="D39" s="22">
        <v>24</v>
      </c>
      <c r="E39" s="21"/>
      <c r="F39">
        <v>82.5</v>
      </c>
      <c r="G39" s="4">
        <f>+F39*Valores!$C$2</f>
        <v>82500</v>
      </c>
      <c r="H39" s="3">
        <f>G39*Valores!$C$6</f>
        <v>49500</v>
      </c>
      <c r="I39" s="56">
        <f>+H39+H39*(Valores!$E$6+Valores!$F$6+Valores!$G$6)</f>
        <v>89100</v>
      </c>
      <c r="J39" s="58">
        <f t="shared" si="0"/>
        <v>106920</v>
      </c>
      <c r="K39" s="37">
        <f>+I39/Valores!$C$2</f>
        <v>89.1</v>
      </c>
    </row>
    <row r="40" spans="1:11" ht="12.6" customHeight="1" x14ac:dyDescent="0.25">
      <c r="A40" s="21"/>
      <c r="B40" s="22">
        <v>350200</v>
      </c>
      <c r="C40" s="22" t="s">
        <v>17</v>
      </c>
      <c r="D40" s="22">
        <v>24</v>
      </c>
      <c r="E40" s="21"/>
      <c r="F40">
        <v>325</v>
      </c>
      <c r="G40" s="4">
        <f>+F40*Valores!$C$2</f>
        <v>325000</v>
      </c>
      <c r="H40" s="3">
        <f>G40*Valores!$C$6</f>
        <v>195000</v>
      </c>
      <c r="I40" s="56">
        <f>+H40+H40*(Valores!$E$6+Valores!$F$6+Valores!$G$6)</f>
        <v>351000</v>
      </c>
      <c r="J40" s="58">
        <f t="shared" si="0"/>
        <v>421200</v>
      </c>
      <c r="K40" s="37">
        <f>+I40/Valores!$C$2</f>
        <v>351</v>
      </c>
    </row>
    <row r="41" spans="1:11" ht="12.6" customHeight="1" x14ac:dyDescent="0.25">
      <c r="A41" s="21"/>
      <c r="B41" s="22">
        <v>350201</v>
      </c>
      <c r="C41" s="22" t="s">
        <v>18</v>
      </c>
      <c r="D41" s="22">
        <v>24</v>
      </c>
      <c r="E41" s="21"/>
      <c r="F41">
        <v>325</v>
      </c>
      <c r="G41" s="4">
        <f>+F41*Valores!$C$2</f>
        <v>325000</v>
      </c>
      <c r="H41" s="3">
        <f>G41*Valores!$C$6</f>
        <v>195000</v>
      </c>
      <c r="I41" s="56">
        <f>+H41+H41*(Valores!$E$6+Valores!$F$6+Valores!$G$6)</f>
        <v>351000</v>
      </c>
      <c r="J41" s="58">
        <f t="shared" si="0"/>
        <v>421200</v>
      </c>
      <c r="K41" s="37">
        <f>+I41/Valores!$C$2</f>
        <v>351</v>
      </c>
    </row>
    <row r="42" spans="1:11" ht="12.6" customHeight="1" x14ac:dyDescent="0.25">
      <c r="A42" s="21"/>
      <c r="B42" s="22">
        <v>350202</v>
      </c>
      <c r="C42" s="22" t="s">
        <v>19</v>
      </c>
      <c r="D42" s="22">
        <v>24</v>
      </c>
      <c r="E42" s="21"/>
      <c r="F42">
        <v>325</v>
      </c>
      <c r="G42" s="4">
        <f>+F42*Valores!$C$2</f>
        <v>325000</v>
      </c>
      <c r="H42" s="3">
        <f>G42*Valores!$C$6</f>
        <v>195000</v>
      </c>
      <c r="I42" s="56">
        <f>+H42+H42*(Valores!$E$6+Valores!$F$6+Valores!$G$6)</f>
        <v>351000</v>
      </c>
      <c r="J42" s="58">
        <f t="shared" si="0"/>
        <v>421200</v>
      </c>
      <c r="K42" s="37">
        <f>+I42/Valores!$C$2</f>
        <v>351</v>
      </c>
    </row>
    <row r="43" spans="1:11" ht="12.6" customHeight="1" x14ac:dyDescent="0.25">
      <c r="A43" s="21"/>
      <c r="B43" s="22">
        <v>350205</v>
      </c>
      <c r="C43" s="22" t="s">
        <v>20</v>
      </c>
      <c r="D43" s="22">
        <v>24</v>
      </c>
      <c r="E43" s="21"/>
      <c r="F43">
        <v>327.5</v>
      </c>
      <c r="G43" s="4">
        <f>+F43*Valores!$C$2</f>
        <v>327500</v>
      </c>
      <c r="H43" s="3">
        <f>G43*Valores!$C$6</f>
        <v>196500</v>
      </c>
      <c r="I43" s="56">
        <f>+H43+H43*(Valores!$E$6+Valores!$F$6+Valores!$G$6)</f>
        <v>353700</v>
      </c>
      <c r="J43" s="58">
        <f t="shared" si="0"/>
        <v>424440</v>
      </c>
      <c r="K43" s="37">
        <f>+I43/Valores!$C$2</f>
        <v>353.7</v>
      </c>
    </row>
    <row r="44" spans="1:11" ht="12.6" customHeight="1" x14ac:dyDescent="0.25">
      <c r="A44" s="21"/>
      <c r="B44" s="22">
        <v>350207</v>
      </c>
      <c r="C44" s="22" t="s">
        <v>21</v>
      </c>
      <c r="D44" s="22">
        <v>24</v>
      </c>
      <c r="E44" s="21"/>
      <c r="F44">
        <v>337.5</v>
      </c>
      <c r="G44" s="4">
        <f>+F44*Valores!$C$2</f>
        <v>337500</v>
      </c>
      <c r="H44" s="3">
        <f>G44*Valores!$C$6</f>
        <v>202500</v>
      </c>
      <c r="I44" s="56">
        <f>+H44+H44*(Valores!$E$6+Valores!$F$6+Valores!$G$6)</f>
        <v>364500</v>
      </c>
      <c r="J44" s="58">
        <f t="shared" si="0"/>
        <v>437400</v>
      </c>
      <c r="K44" s="37">
        <f>+I44/Valores!$C$2</f>
        <v>364.5</v>
      </c>
    </row>
    <row r="45" spans="1:11" ht="12.6" customHeight="1" x14ac:dyDescent="0.25">
      <c r="A45" s="21"/>
      <c r="B45" s="22">
        <v>350300</v>
      </c>
      <c r="C45" s="36" t="s">
        <v>22</v>
      </c>
      <c r="D45" s="22">
        <v>60</v>
      </c>
      <c r="E45" s="21"/>
      <c r="F45">
        <v>272.5</v>
      </c>
      <c r="G45" s="4">
        <f>+F45*Valores!$C$2</f>
        <v>272500</v>
      </c>
      <c r="H45" s="3">
        <f>G45*Valores!$C$6</f>
        <v>163500</v>
      </c>
      <c r="I45" s="56">
        <f>+H45+H45*(Valores!$E$6+Valores!$F$6+Valores!$G$6)</f>
        <v>294300</v>
      </c>
      <c r="J45" s="58">
        <f t="shared" si="0"/>
        <v>353160</v>
      </c>
      <c r="K45" s="37">
        <f>+I45/Valores!$C$2</f>
        <v>294.3</v>
      </c>
    </row>
    <row r="46" spans="1:11" ht="12.6" customHeight="1" x14ac:dyDescent="0.25">
      <c r="A46" s="21"/>
      <c r="B46" s="22">
        <v>350301</v>
      </c>
      <c r="C46" s="22" t="s">
        <v>23</v>
      </c>
      <c r="D46" s="22">
        <v>60</v>
      </c>
      <c r="E46" s="21"/>
      <c r="F46">
        <v>367.5</v>
      </c>
      <c r="G46" s="4">
        <f>+F46*Valores!$C$2</f>
        <v>367500</v>
      </c>
      <c r="H46" s="3">
        <f>G46*Valores!$C$6</f>
        <v>220500</v>
      </c>
      <c r="I46" s="56">
        <f>+H46+H46*(Valores!$E$6+Valores!$F$6+Valores!$G$6)</f>
        <v>396900</v>
      </c>
      <c r="J46" s="58">
        <f t="shared" si="0"/>
        <v>476280</v>
      </c>
      <c r="K46" s="37">
        <f>+I46/Valores!$C$2</f>
        <v>396.9</v>
      </c>
    </row>
    <row r="47" spans="1:11" ht="12.6" customHeight="1" x14ac:dyDescent="0.25">
      <c r="A47" s="21"/>
      <c r="B47" s="22">
        <v>350302</v>
      </c>
      <c r="C47" s="22" t="s">
        <v>24</v>
      </c>
      <c r="D47" s="22">
        <v>60</v>
      </c>
      <c r="E47" s="21"/>
      <c r="F47">
        <v>202.5</v>
      </c>
      <c r="G47" s="4">
        <f>+F47*Valores!$C$2</f>
        <v>202500</v>
      </c>
      <c r="H47" s="3">
        <f>G47*Valores!$C$6</f>
        <v>121500</v>
      </c>
      <c r="I47" s="56">
        <f>+H47+H47*(Valores!$E$6+Valores!$F$6+Valores!$G$6)</f>
        <v>218700</v>
      </c>
      <c r="J47" s="58">
        <f t="shared" si="0"/>
        <v>262440</v>
      </c>
      <c r="K47" s="37">
        <f>+I47/Valores!$C$2</f>
        <v>218.7</v>
      </c>
    </row>
    <row r="48" spans="1:11" ht="12.6" customHeight="1" x14ac:dyDescent="0.25">
      <c r="A48" s="21"/>
      <c r="B48" s="22">
        <v>350400</v>
      </c>
      <c r="C48" s="22" t="s">
        <v>25</v>
      </c>
      <c r="D48" s="22">
        <v>60</v>
      </c>
      <c r="E48" s="21"/>
      <c r="F48">
        <v>55</v>
      </c>
      <c r="G48" s="4">
        <f>+F48*Valores!$C$2</f>
        <v>55000</v>
      </c>
      <c r="H48" s="3">
        <f>G48*Valores!$C$6</f>
        <v>33000</v>
      </c>
      <c r="I48" s="56">
        <f>+H48+H48*(Valores!$E$6+Valores!$F$6+Valores!$G$6)</f>
        <v>59400</v>
      </c>
      <c r="J48" s="58">
        <f t="shared" si="0"/>
        <v>71280</v>
      </c>
      <c r="K48" s="37">
        <f>+I48/Valores!$C$2</f>
        <v>59.4</v>
      </c>
    </row>
    <row r="49" spans="1:11" ht="12.6" customHeight="1" x14ac:dyDescent="0.25">
      <c r="A49" s="21"/>
      <c r="B49" s="22">
        <v>351003</v>
      </c>
      <c r="C49" s="22" t="s">
        <v>26</v>
      </c>
      <c r="D49" s="22">
        <v>60</v>
      </c>
      <c r="E49" s="21"/>
      <c r="F49">
        <v>1330</v>
      </c>
      <c r="G49" s="4">
        <f>+F49*Valores!$C$2</f>
        <v>1330000</v>
      </c>
      <c r="H49" s="3">
        <f>G49*Valores!$C$6</f>
        <v>798000</v>
      </c>
      <c r="I49" s="56">
        <f>+H49+H49*(Valores!$E$6+Valores!$F$6+Valores!$G$6)</f>
        <v>1436400</v>
      </c>
      <c r="J49" s="58">
        <f t="shared" si="0"/>
        <v>1723680</v>
      </c>
      <c r="K49" s="37">
        <f>+I49/Valores!$C$2</f>
        <v>1436.4</v>
      </c>
    </row>
    <row r="50" spans="1:11" ht="12.6" customHeight="1" x14ac:dyDescent="0.25">
      <c r="A50" s="21"/>
      <c r="B50" s="22">
        <v>351004</v>
      </c>
      <c r="C50" s="22" t="s">
        <v>27</v>
      </c>
      <c r="D50" s="22">
        <v>60</v>
      </c>
      <c r="E50" s="21"/>
      <c r="F50">
        <v>1305</v>
      </c>
      <c r="G50" s="4">
        <f>+F50*Valores!$C$2</f>
        <v>1305000</v>
      </c>
      <c r="H50" s="3">
        <f>G50*Valores!$C$6</f>
        <v>783000</v>
      </c>
      <c r="I50" s="56">
        <f>+H50+H50*(Valores!$E$6+Valores!$F$6+Valores!$G$6)</f>
        <v>1409400</v>
      </c>
      <c r="J50" s="58">
        <f t="shared" si="0"/>
        <v>1691280</v>
      </c>
      <c r="K50" s="37">
        <f>+I50/Valores!$C$2</f>
        <v>1409.4</v>
      </c>
    </row>
    <row r="51" spans="1:11" ht="12.6" customHeight="1" x14ac:dyDescent="0.25">
      <c r="A51" s="22" t="s">
        <v>217</v>
      </c>
      <c r="B51" s="22">
        <v>351005</v>
      </c>
      <c r="C51" s="22" t="s">
        <v>218</v>
      </c>
      <c r="D51" s="22">
        <v>60</v>
      </c>
      <c r="E51" s="21"/>
      <c r="F51">
        <v>2052.5</v>
      </c>
      <c r="G51" s="4">
        <f>+F51*Valores!$C$2</f>
        <v>2052500</v>
      </c>
      <c r="H51" s="3">
        <f>G51*Valores!$C$6</f>
        <v>1231500</v>
      </c>
      <c r="I51" s="56">
        <f>+H51+H51*(Valores!$E$6+Valores!$F$6+Valores!$G$6)</f>
        <v>2216700</v>
      </c>
      <c r="J51" s="58">
        <f t="shared" si="0"/>
        <v>2660040</v>
      </c>
      <c r="K51" s="37">
        <f>+I51/Valores!$C$2</f>
        <v>2216.6999999999998</v>
      </c>
    </row>
    <row r="52" spans="1:11" ht="12.6" customHeight="1" x14ac:dyDescent="0.25">
      <c r="A52" s="21"/>
      <c r="B52" s="22">
        <v>351006</v>
      </c>
      <c r="C52" s="22" t="s">
        <v>28</v>
      </c>
      <c r="D52" s="22">
        <v>60</v>
      </c>
      <c r="E52" s="21"/>
      <c r="F52">
        <v>642.5</v>
      </c>
      <c r="G52" s="4">
        <f>+F52*Valores!$C$2</f>
        <v>642500</v>
      </c>
      <c r="H52" s="3">
        <f>G52*Valores!$C$6</f>
        <v>385500</v>
      </c>
      <c r="I52" s="56">
        <f>+H52+H52*(Valores!$E$6+Valores!$F$6+Valores!$G$6)</f>
        <v>693900</v>
      </c>
      <c r="J52" s="58">
        <f t="shared" si="0"/>
        <v>832680</v>
      </c>
      <c r="K52" s="37">
        <f>+I52/Valores!$C$2</f>
        <v>693.9</v>
      </c>
    </row>
    <row r="53" spans="1:11" ht="12.6" customHeight="1" x14ac:dyDescent="0.25">
      <c r="A53" s="22" t="s">
        <v>217</v>
      </c>
      <c r="B53" s="22">
        <v>351011</v>
      </c>
      <c r="C53" s="22" t="s">
        <v>219</v>
      </c>
      <c r="D53" s="22">
        <v>60</v>
      </c>
      <c r="E53" s="21"/>
      <c r="F53">
        <v>12972.5</v>
      </c>
      <c r="G53" s="4">
        <f>+F53*Valores!$C$2</f>
        <v>12972500</v>
      </c>
      <c r="H53" s="3">
        <f>G53*Valores!$C$6</f>
        <v>7783500</v>
      </c>
      <c r="I53" s="56">
        <f>+H53+H53*(Valores!$E$6+Valores!$F$6+Valores!$G$6)</f>
        <v>14010300</v>
      </c>
      <c r="J53" s="58">
        <f t="shared" si="0"/>
        <v>16812360</v>
      </c>
      <c r="K53" s="37">
        <f>+I53/Valores!$C$2</f>
        <v>14010.3</v>
      </c>
    </row>
    <row r="54" spans="1:11" ht="12.6" customHeight="1" x14ac:dyDescent="0.25">
      <c r="A54" s="21"/>
      <c r="B54" s="22">
        <v>351101</v>
      </c>
      <c r="C54" s="22" t="s">
        <v>29</v>
      </c>
      <c r="D54" s="22">
        <v>60</v>
      </c>
      <c r="E54" s="21"/>
      <c r="F54">
        <v>115</v>
      </c>
      <c r="G54" s="4">
        <f>+F54*Valores!$C$2</f>
        <v>115000</v>
      </c>
      <c r="H54" s="3">
        <f>G54*Valores!$C$6</f>
        <v>69000</v>
      </c>
      <c r="I54" s="56">
        <f>+H54+H54*(Valores!$E$6+Valores!$F$6+Valores!$G$6)</f>
        <v>124200</v>
      </c>
      <c r="J54" s="58">
        <f t="shared" si="0"/>
        <v>149040</v>
      </c>
      <c r="K54" s="37">
        <f>+I54/Valores!$C$2</f>
        <v>124.2</v>
      </c>
    </row>
    <row r="55" spans="1:11" ht="12.6" customHeight="1" x14ac:dyDescent="0.25">
      <c r="A55" s="21"/>
      <c r="B55" s="22">
        <v>351102</v>
      </c>
      <c r="C55" s="22" t="s">
        <v>30</v>
      </c>
      <c r="D55" s="22">
        <v>60</v>
      </c>
      <c r="E55" s="21"/>
      <c r="F55">
        <v>1225</v>
      </c>
      <c r="G55" s="4">
        <f>+F55*Valores!$C$2</f>
        <v>1225000</v>
      </c>
      <c r="H55" s="3">
        <f>G55*Valores!$C$6</f>
        <v>735000</v>
      </c>
      <c r="I55" s="56">
        <f>+H55+H55*(Valores!$E$6+Valores!$F$6+Valores!$G$6)</f>
        <v>1323000</v>
      </c>
      <c r="J55" s="58">
        <f t="shared" si="0"/>
        <v>1587600</v>
      </c>
      <c r="K55" s="37">
        <f>+I55/Valores!$C$2</f>
        <v>1323</v>
      </c>
    </row>
    <row r="56" spans="1:11" ht="12.6" customHeight="1" x14ac:dyDescent="0.25">
      <c r="A56" s="21"/>
      <c r="B56" s="22">
        <v>351201</v>
      </c>
      <c r="C56" s="22" t="s">
        <v>31</v>
      </c>
      <c r="D56" s="22">
        <v>60</v>
      </c>
      <c r="E56" s="21"/>
      <c r="F56">
        <v>132.5</v>
      </c>
      <c r="G56" s="4">
        <f>+F56*Valores!$C$2</f>
        <v>132500</v>
      </c>
      <c r="H56" s="3">
        <f>G56*Valores!$C$6</f>
        <v>79500</v>
      </c>
      <c r="I56" s="56">
        <f>+H56+H56*(Valores!$E$6+Valores!$F$6+Valores!$G$6)</f>
        <v>143100</v>
      </c>
      <c r="J56" s="58">
        <f t="shared" si="0"/>
        <v>171720</v>
      </c>
      <c r="K56" s="37">
        <f>+I56/Valores!$C$2</f>
        <v>143.1</v>
      </c>
    </row>
    <row r="57" spans="1:11" ht="12.6" customHeight="1" x14ac:dyDescent="0.25">
      <c r="A57" s="21"/>
      <c r="B57" s="22">
        <v>351203</v>
      </c>
      <c r="C57" s="22" t="s">
        <v>32</v>
      </c>
      <c r="D57" s="22">
        <v>60</v>
      </c>
      <c r="E57" s="21"/>
      <c r="F57">
        <v>192.5</v>
      </c>
      <c r="G57" s="4">
        <f>+F57*Valores!$C$2</f>
        <v>192500</v>
      </c>
      <c r="H57" s="3">
        <f>G57*Valores!$C$6</f>
        <v>115500</v>
      </c>
      <c r="I57" s="56">
        <f>+H57+H57*(Valores!$E$6+Valores!$F$6+Valores!$G$6)</f>
        <v>207900</v>
      </c>
      <c r="J57" s="58">
        <f t="shared" si="0"/>
        <v>249480</v>
      </c>
      <c r="K57" s="37">
        <f>+I57/Valores!$C$2</f>
        <v>207.9</v>
      </c>
    </row>
    <row r="58" spans="1:11" ht="12.6" customHeight="1" x14ac:dyDescent="0.25">
      <c r="A58" s="21"/>
      <c r="B58" s="22">
        <v>351205</v>
      </c>
      <c r="C58" s="36" t="s">
        <v>220</v>
      </c>
      <c r="D58" s="22">
        <v>60</v>
      </c>
      <c r="E58" s="21"/>
      <c r="F58">
        <v>2145</v>
      </c>
      <c r="G58" s="4">
        <f>+F58*Valores!$C$2</f>
        <v>2145000</v>
      </c>
      <c r="H58" s="3">
        <f>G58*Valores!$C$6</f>
        <v>1287000</v>
      </c>
      <c r="I58" s="56">
        <f>+H58+H58*(Valores!$E$6+Valores!$F$6+Valores!$G$6)</f>
        <v>2316600</v>
      </c>
      <c r="J58" s="58">
        <f t="shared" si="0"/>
        <v>2779920</v>
      </c>
      <c r="K58" s="37">
        <f>+I58/Valores!$C$2</f>
        <v>2316.6</v>
      </c>
    </row>
    <row r="59" spans="1:11" ht="12.6" customHeight="1" x14ac:dyDescent="0.25">
      <c r="A59" s="21"/>
      <c r="B59" s="22">
        <v>351310</v>
      </c>
      <c r="C59" s="36" t="s">
        <v>221</v>
      </c>
      <c r="D59" s="22">
        <v>60</v>
      </c>
      <c r="E59" s="21"/>
      <c r="F59">
        <v>1677.5</v>
      </c>
      <c r="G59" s="4">
        <f>+F59*Valores!$C$2</f>
        <v>1677500</v>
      </c>
      <c r="H59" s="3">
        <f>G59*Valores!$C$6</f>
        <v>1006500</v>
      </c>
      <c r="I59" s="56">
        <f>+H59+H59*(Valores!$E$6+Valores!$F$6+Valores!$G$6)</f>
        <v>1811700</v>
      </c>
      <c r="J59" s="58">
        <f t="shared" si="0"/>
        <v>2174040</v>
      </c>
      <c r="K59" s="37">
        <f>+I59/Valores!$C$2</f>
        <v>1811.7</v>
      </c>
    </row>
    <row r="60" spans="1:11" ht="12.6" customHeight="1" x14ac:dyDescent="0.25">
      <c r="A60" s="21"/>
      <c r="B60" s="22">
        <v>352004</v>
      </c>
      <c r="C60" s="22" t="s">
        <v>33</v>
      </c>
      <c r="D60" s="22">
        <v>60</v>
      </c>
      <c r="E60" s="21"/>
      <c r="F60">
        <v>190</v>
      </c>
      <c r="G60" s="4">
        <f>+F60*Valores!$C$2</f>
        <v>190000</v>
      </c>
      <c r="H60" s="3">
        <f>G60*Valores!$C$6</f>
        <v>114000</v>
      </c>
      <c r="I60" s="56">
        <f>+H60+H60*(Valores!$E$6+Valores!$F$6+Valores!$G$6)</f>
        <v>205200</v>
      </c>
      <c r="J60" s="58">
        <f t="shared" si="0"/>
        <v>246240</v>
      </c>
      <c r="K60" s="37">
        <f>+I60/Valores!$C$2</f>
        <v>205.2</v>
      </c>
    </row>
    <row r="61" spans="1:11" ht="12.6" customHeight="1" x14ac:dyDescent="0.25">
      <c r="A61" s="21"/>
      <c r="B61" s="22">
        <v>352010</v>
      </c>
      <c r="C61" s="36" t="s">
        <v>222</v>
      </c>
      <c r="D61" s="22">
        <v>60</v>
      </c>
      <c r="E61" s="21"/>
      <c r="F61">
        <v>630</v>
      </c>
      <c r="G61" s="4">
        <f>+F61*Valores!$C$2</f>
        <v>630000</v>
      </c>
      <c r="H61" s="3">
        <f>G61*Valores!$C$6</f>
        <v>378000</v>
      </c>
      <c r="I61" s="56">
        <f>+H61+H61*(Valores!$E$6+Valores!$F$6+Valores!$G$6)</f>
        <v>680400</v>
      </c>
      <c r="J61" s="58">
        <f t="shared" si="0"/>
        <v>816480</v>
      </c>
      <c r="K61" s="37">
        <f>+I61/Valores!$C$2</f>
        <v>680.4</v>
      </c>
    </row>
    <row r="62" spans="1:11" ht="12.6" customHeight="1" x14ac:dyDescent="0.25">
      <c r="A62" s="21"/>
      <c r="B62" s="22">
        <v>352021</v>
      </c>
      <c r="C62" s="22" t="s">
        <v>223</v>
      </c>
      <c r="D62" s="22">
        <v>60</v>
      </c>
      <c r="E62" s="21"/>
      <c r="F62">
        <v>657.5</v>
      </c>
      <c r="G62" s="4">
        <f>+F62*Valores!$C$2</f>
        <v>657500</v>
      </c>
      <c r="H62" s="3">
        <f>G62*Valores!$C$6</f>
        <v>394500</v>
      </c>
      <c r="I62" s="56">
        <f>+H62+H62*(Valores!$E$6+Valores!$F$6+Valores!$G$6)</f>
        <v>710100</v>
      </c>
      <c r="J62" s="58">
        <f t="shared" si="0"/>
        <v>852120</v>
      </c>
      <c r="K62" s="37">
        <f>+I62/Valores!$C$2</f>
        <v>710.1</v>
      </c>
    </row>
    <row r="63" spans="1:11" ht="12.6" customHeight="1" x14ac:dyDescent="0.25">
      <c r="A63" s="21"/>
      <c r="B63" s="22">
        <v>353000</v>
      </c>
      <c r="C63" s="36" t="s">
        <v>34</v>
      </c>
      <c r="D63" s="22">
        <v>60</v>
      </c>
      <c r="E63" s="21"/>
      <c r="F63">
        <v>617.5</v>
      </c>
      <c r="G63" s="4">
        <f>+F63*Valores!$C$2</f>
        <v>617500</v>
      </c>
      <c r="H63" s="3">
        <f>G63*Valores!$C$6</f>
        <v>370500</v>
      </c>
      <c r="I63" s="56">
        <f>+H63+H63*(Valores!$E$6+Valores!$F$6+Valores!$G$6)</f>
        <v>666900</v>
      </c>
      <c r="J63" s="58">
        <f t="shared" si="0"/>
        <v>800280</v>
      </c>
      <c r="K63" s="37">
        <f>+I63/Valores!$C$2</f>
        <v>666.9</v>
      </c>
    </row>
    <row r="64" spans="1:11" ht="12.6" customHeight="1" x14ac:dyDescent="0.25">
      <c r="A64" s="21"/>
      <c r="B64" s="22">
        <v>353001</v>
      </c>
      <c r="C64" s="36" t="s">
        <v>35</v>
      </c>
      <c r="D64" s="22">
        <v>60</v>
      </c>
      <c r="E64" s="21"/>
      <c r="F64">
        <v>657.5</v>
      </c>
      <c r="G64" s="4">
        <f>+F64*Valores!$C$2</f>
        <v>657500</v>
      </c>
      <c r="H64" s="3">
        <f>G64*Valores!$C$6</f>
        <v>394500</v>
      </c>
      <c r="I64" s="56">
        <f>+H64+H64*(Valores!$E$6+Valores!$F$6+Valores!$G$6)</f>
        <v>710100</v>
      </c>
      <c r="J64" s="58">
        <f t="shared" si="0"/>
        <v>852120</v>
      </c>
      <c r="K64" s="37">
        <f>+I64/Valores!$C$2</f>
        <v>710.1</v>
      </c>
    </row>
    <row r="65" spans="1:11" ht="12.6" customHeight="1" x14ac:dyDescent="0.25">
      <c r="A65" s="21"/>
      <c r="B65" s="22">
        <v>353003</v>
      </c>
      <c r="C65" s="22" t="s">
        <v>224</v>
      </c>
      <c r="D65" s="22">
        <v>60</v>
      </c>
      <c r="E65" s="21"/>
      <c r="F65">
        <v>17.5</v>
      </c>
      <c r="G65" s="4">
        <f>+F65*Valores!$C$2</f>
        <v>17500</v>
      </c>
      <c r="H65" s="3">
        <f>G65*Valores!$C$6</f>
        <v>10500</v>
      </c>
      <c r="I65" s="56">
        <f>+H65+H65*(Valores!$E$6+Valores!$F$6+Valores!$G$6)</f>
        <v>18900</v>
      </c>
      <c r="J65" s="58">
        <f t="shared" si="0"/>
        <v>22680</v>
      </c>
      <c r="K65" s="37">
        <f>+I65/Valores!$C$2</f>
        <v>18.899999999999999</v>
      </c>
    </row>
    <row r="66" spans="1:11" ht="12.6" customHeight="1" x14ac:dyDescent="0.25">
      <c r="A66" s="21"/>
      <c r="B66" s="22">
        <v>353010</v>
      </c>
      <c r="C66" s="22" t="s">
        <v>36</v>
      </c>
      <c r="D66" s="22">
        <v>60</v>
      </c>
      <c r="E66" s="21"/>
      <c r="F66">
        <v>787.5</v>
      </c>
      <c r="G66" s="4">
        <f>+F66*Valores!$C$2</f>
        <v>787500</v>
      </c>
      <c r="H66" s="3">
        <f>G66*Valores!$C$6</f>
        <v>472500</v>
      </c>
      <c r="I66" s="56">
        <f>+H66+H66*(Valores!$E$6+Valores!$F$6+Valores!$G$6)</f>
        <v>850500</v>
      </c>
      <c r="J66" s="58">
        <f t="shared" si="0"/>
        <v>1020600</v>
      </c>
      <c r="K66" s="37">
        <f>+I66/Valores!$C$2</f>
        <v>850.5</v>
      </c>
    </row>
    <row r="67" spans="1:11" ht="12.6" customHeight="1" x14ac:dyDescent="0.25">
      <c r="A67" s="21"/>
      <c r="B67" s="22">
        <v>353100</v>
      </c>
      <c r="C67" s="22" t="s">
        <v>37</v>
      </c>
      <c r="D67" s="22">
        <v>60</v>
      </c>
      <c r="E67" s="21"/>
      <c r="F67">
        <v>610</v>
      </c>
      <c r="G67" s="4">
        <f>+F67*Valores!$C$2</f>
        <v>610000</v>
      </c>
      <c r="H67" s="3">
        <f>G67*Valores!$C$6</f>
        <v>366000</v>
      </c>
      <c r="I67" s="56">
        <f>+H67+H67*(Valores!$E$6+Valores!$F$6+Valores!$G$6)</f>
        <v>658800</v>
      </c>
      <c r="J67" s="58">
        <f t="shared" si="0"/>
        <v>790560</v>
      </c>
      <c r="K67" s="37">
        <f>+I67/Valores!$C$2</f>
        <v>658.8</v>
      </c>
    </row>
    <row r="68" spans="1:11" ht="12.6" customHeight="1" x14ac:dyDescent="0.25">
      <c r="A68" s="21"/>
      <c r="B68" s="22">
        <v>353101</v>
      </c>
      <c r="C68" s="22" t="s">
        <v>38</v>
      </c>
      <c r="D68" s="22">
        <v>60</v>
      </c>
      <c r="E68" s="21"/>
      <c r="F68">
        <v>607.5</v>
      </c>
      <c r="G68" s="4">
        <f>+F68*Valores!$C$2</f>
        <v>607500</v>
      </c>
      <c r="H68" s="3">
        <f>G68*Valores!$C$6</f>
        <v>364500</v>
      </c>
      <c r="I68" s="56">
        <f>+H68+H68*(Valores!$E$6+Valores!$F$6+Valores!$G$6)</f>
        <v>656100</v>
      </c>
      <c r="J68" s="58">
        <f t="shared" si="0"/>
        <v>787320</v>
      </c>
      <c r="K68" s="37">
        <f>+I68/Valores!$C$2</f>
        <v>656.1</v>
      </c>
    </row>
    <row r="69" spans="1:11" ht="12.6" customHeight="1" x14ac:dyDescent="0.25">
      <c r="A69" s="21"/>
      <c r="B69" s="22">
        <v>353200</v>
      </c>
      <c r="C69" s="22" t="s">
        <v>39</v>
      </c>
      <c r="D69" s="22">
        <v>60</v>
      </c>
      <c r="E69" s="21"/>
      <c r="F69">
        <v>452.5</v>
      </c>
      <c r="G69" s="4">
        <f>+F69*Valores!$C$2</f>
        <v>452500</v>
      </c>
      <c r="H69" s="3">
        <f>G69*Valores!$C$6</f>
        <v>271500</v>
      </c>
      <c r="I69" s="56">
        <f>+H69+H69*(Valores!$E$6+Valores!$F$6+Valores!$G$6)</f>
        <v>488700</v>
      </c>
      <c r="J69" s="58">
        <f t="shared" ref="J69:J132" si="1">+I69*$M$1</f>
        <v>586440</v>
      </c>
      <c r="K69" s="37">
        <f>+I69/Valores!$C$2</f>
        <v>488.7</v>
      </c>
    </row>
    <row r="70" spans="1:11" ht="12.6" customHeight="1" x14ac:dyDescent="0.25">
      <c r="A70" s="21"/>
      <c r="B70" s="22">
        <v>353201</v>
      </c>
      <c r="C70" s="22" t="s">
        <v>40</v>
      </c>
      <c r="D70" s="22">
        <v>60</v>
      </c>
      <c r="E70" s="21"/>
      <c r="F70">
        <v>392.5</v>
      </c>
      <c r="G70" s="4">
        <f>+F70*Valores!$C$2</f>
        <v>392500</v>
      </c>
      <c r="H70" s="3">
        <f>G70*Valores!$C$6</f>
        <v>235500</v>
      </c>
      <c r="I70" s="56">
        <f>+H70+H70*(Valores!$E$6+Valores!$F$6+Valores!$G$6)</f>
        <v>423900</v>
      </c>
      <c r="J70" s="58">
        <f t="shared" si="1"/>
        <v>508680</v>
      </c>
      <c r="K70" s="37">
        <f>+I70/Valores!$C$2</f>
        <v>423.9</v>
      </c>
    </row>
    <row r="71" spans="1:11" ht="12.6" customHeight="1" x14ac:dyDescent="0.25">
      <c r="A71" s="21"/>
      <c r="B71" s="22">
        <v>354000</v>
      </c>
      <c r="C71" s="36" t="s">
        <v>41</v>
      </c>
      <c r="D71" s="22">
        <v>60</v>
      </c>
      <c r="E71" s="21"/>
      <c r="F71">
        <v>390</v>
      </c>
      <c r="G71" s="4">
        <f>+F71*Valores!$C$2</f>
        <v>390000</v>
      </c>
      <c r="H71" s="3">
        <f>G71*Valores!$C$6</f>
        <v>234000</v>
      </c>
      <c r="I71" s="56">
        <f>+H71+H71*(Valores!$E$6+Valores!$F$6+Valores!$G$6)</f>
        <v>421200</v>
      </c>
      <c r="J71" s="58">
        <f t="shared" si="1"/>
        <v>505440</v>
      </c>
      <c r="K71" s="37">
        <f>+I71/Valores!$C$2</f>
        <v>421.2</v>
      </c>
    </row>
    <row r="72" spans="1:11" ht="12.6" customHeight="1" x14ac:dyDescent="0.25">
      <c r="A72" s="21"/>
      <c r="B72" s="22">
        <v>354010</v>
      </c>
      <c r="C72" s="22" t="s">
        <v>42</v>
      </c>
      <c r="D72" s="22">
        <v>60</v>
      </c>
      <c r="E72" s="21"/>
      <c r="F72">
        <v>190</v>
      </c>
      <c r="G72" s="4">
        <f>+F72*Valores!$C$2</f>
        <v>190000</v>
      </c>
      <c r="H72" s="3">
        <f>G72*Valores!$C$6</f>
        <v>114000</v>
      </c>
      <c r="I72" s="56">
        <f>+H72+H72*(Valores!$E$6+Valores!$F$6+Valores!$G$6)</f>
        <v>205200</v>
      </c>
      <c r="J72" s="58">
        <f t="shared" si="1"/>
        <v>246240</v>
      </c>
      <c r="K72" s="37">
        <f>+I72/Valores!$C$2</f>
        <v>205.2</v>
      </c>
    </row>
    <row r="73" spans="1:11" ht="12.6" customHeight="1" x14ac:dyDescent="0.25">
      <c r="A73" s="21"/>
      <c r="B73" s="22">
        <v>354011</v>
      </c>
      <c r="C73" s="22" t="s">
        <v>43</v>
      </c>
      <c r="D73" s="22">
        <v>60</v>
      </c>
      <c r="E73" s="21"/>
      <c r="F73">
        <v>182.5</v>
      </c>
      <c r="G73" s="4">
        <f>+F73*Valores!$C$2</f>
        <v>182500</v>
      </c>
      <c r="H73" s="3">
        <f>G73*Valores!$C$6</f>
        <v>109500</v>
      </c>
      <c r="I73" s="56">
        <f>+H73+H73*(Valores!$E$6+Valores!$F$6+Valores!$G$6)</f>
        <v>197100</v>
      </c>
      <c r="J73" s="58">
        <f t="shared" si="1"/>
        <v>236520</v>
      </c>
      <c r="K73" s="37">
        <f>+I73/Valores!$C$2</f>
        <v>197.1</v>
      </c>
    </row>
    <row r="74" spans="1:11" ht="12.6" customHeight="1" x14ac:dyDescent="0.25">
      <c r="A74" s="21"/>
      <c r="B74" s="22">
        <v>354012</v>
      </c>
      <c r="C74" s="22" t="s">
        <v>44</v>
      </c>
      <c r="D74" s="22">
        <v>60</v>
      </c>
      <c r="E74" s="21"/>
      <c r="F74">
        <v>182.5</v>
      </c>
      <c r="G74" s="4">
        <f>+F74*Valores!$C$2</f>
        <v>182500</v>
      </c>
      <c r="H74" s="3">
        <f>G74*Valores!$C$6</f>
        <v>109500</v>
      </c>
      <c r="I74" s="56">
        <f>+H74+H74*(Valores!$E$6+Valores!$F$6+Valores!$G$6)</f>
        <v>197100</v>
      </c>
      <c r="J74" s="58">
        <f t="shared" si="1"/>
        <v>236520</v>
      </c>
      <c r="K74" s="37">
        <f>+I74/Valores!$C$2</f>
        <v>197.1</v>
      </c>
    </row>
    <row r="75" spans="1:11" ht="12.6" customHeight="1" x14ac:dyDescent="0.25">
      <c r="A75" s="21"/>
      <c r="B75" s="22">
        <v>354015</v>
      </c>
      <c r="C75" s="22" t="s">
        <v>45</v>
      </c>
      <c r="D75" s="22">
        <v>60</v>
      </c>
      <c r="E75" s="21"/>
      <c r="F75">
        <v>190</v>
      </c>
      <c r="G75" s="4">
        <f>+F75*Valores!$C$2</f>
        <v>190000</v>
      </c>
      <c r="H75" s="3">
        <f>G75*Valores!$C$6</f>
        <v>114000</v>
      </c>
      <c r="I75" s="56">
        <f>+H75+H75*(Valores!$E$6+Valores!$F$6+Valores!$G$6)</f>
        <v>205200</v>
      </c>
      <c r="J75" s="58">
        <f t="shared" si="1"/>
        <v>246240</v>
      </c>
      <c r="K75" s="37">
        <f>+I75/Valores!$C$2</f>
        <v>205.2</v>
      </c>
    </row>
    <row r="76" spans="1:11" ht="12.6" customHeight="1" x14ac:dyDescent="0.25">
      <c r="A76" s="21"/>
      <c r="B76" s="22">
        <v>354016</v>
      </c>
      <c r="C76" s="22" t="s">
        <v>46</v>
      </c>
      <c r="D76" s="22">
        <v>60</v>
      </c>
      <c r="E76" s="21"/>
      <c r="F76">
        <v>255</v>
      </c>
      <c r="G76" s="4">
        <f>+F76*Valores!$C$2</f>
        <v>255000</v>
      </c>
      <c r="H76" s="3">
        <f>G76*Valores!$C$6</f>
        <v>153000</v>
      </c>
      <c r="I76" s="56">
        <f>+H76+H76*(Valores!$E$6+Valores!$F$6+Valores!$G$6)</f>
        <v>275400</v>
      </c>
      <c r="J76" s="58">
        <f t="shared" si="1"/>
        <v>330480</v>
      </c>
      <c r="K76" s="37">
        <f>+I76/Valores!$C$2</f>
        <v>275.39999999999998</v>
      </c>
    </row>
    <row r="77" spans="1:11" ht="12.6" customHeight="1" x14ac:dyDescent="0.25">
      <c r="A77" s="21"/>
      <c r="B77" s="22">
        <v>354017</v>
      </c>
      <c r="C77" s="22" t="s">
        <v>47</v>
      </c>
      <c r="D77" s="22">
        <v>60</v>
      </c>
      <c r="E77" s="21"/>
      <c r="F77">
        <v>255</v>
      </c>
      <c r="G77" s="4">
        <f>+F77*Valores!$C$2</f>
        <v>255000</v>
      </c>
      <c r="H77" s="3">
        <f>G77*Valores!$C$6</f>
        <v>153000</v>
      </c>
      <c r="I77" s="56">
        <f>+H77+H77*(Valores!$E$6+Valores!$F$6+Valores!$G$6)</f>
        <v>275400</v>
      </c>
      <c r="J77" s="58">
        <f t="shared" si="1"/>
        <v>330480</v>
      </c>
      <c r="K77" s="37">
        <f>+I77/Valores!$C$2</f>
        <v>275.39999999999998</v>
      </c>
    </row>
    <row r="78" spans="1:11" ht="12.6" customHeight="1" x14ac:dyDescent="0.25">
      <c r="A78" s="21"/>
      <c r="B78" s="22">
        <v>354018</v>
      </c>
      <c r="C78" s="36" t="s">
        <v>48</v>
      </c>
      <c r="D78" s="22">
        <v>60</v>
      </c>
      <c r="E78" s="21"/>
      <c r="F78">
        <v>260</v>
      </c>
      <c r="G78" s="4">
        <f>+F78*Valores!$C$2</f>
        <v>260000</v>
      </c>
      <c r="H78" s="3">
        <f>G78*Valores!$C$6</f>
        <v>156000</v>
      </c>
      <c r="I78" s="56">
        <f>+H78+H78*(Valores!$E$6+Valores!$F$6+Valores!$G$6)</f>
        <v>280800</v>
      </c>
      <c r="J78" s="58">
        <f t="shared" si="1"/>
        <v>336960</v>
      </c>
      <c r="K78" s="37">
        <f>+I78/Valores!$C$2</f>
        <v>280.8</v>
      </c>
    </row>
    <row r="79" spans="1:11" ht="12.6" customHeight="1" x14ac:dyDescent="0.25">
      <c r="A79" s="21"/>
      <c r="B79" s="22">
        <v>354100</v>
      </c>
      <c r="C79" s="22" t="s">
        <v>49</v>
      </c>
      <c r="D79" s="22">
        <v>60</v>
      </c>
      <c r="E79" s="21"/>
      <c r="F79">
        <v>220</v>
      </c>
      <c r="G79" s="4">
        <f>+F79*Valores!$C$2</f>
        <v>220000</v>
      </c>
      <c r="H79" s="3">
        <f>G79*Valores!$C$6</f>
        <v>132000</v>
      </c>
      <c r="I79" s="56">
        <f>+H79+H79*(Valores!$E$6+Valores!$F$6+Valores!$G$6)</f>
        <v>237600</v>
      </c>
      <c r="J79" s="58">
        <f t="shared" si="1"/>
        <v>285120</v>
      </c>
      <c r="K79" s="37">
        <f>+I79/Valores!$C$2</f>
        <v>237.6</v>
      </c>
    </row>
    <row r="80" spans="1:11" ht="12.6" customHeight="1" x14ac:dyDescent="0.25">
      <c r="A80" s="21"/>
      <c r="B80" s="22">
        <v>354101</v>
      </c>
      <c r="C80" s="22" t="s">
        <v>50</v>
      </c>
      <c r="D80" s="22">
        <v>60</v>
      </c>
      <c r="E80" s="21"/>
      <c r="F80">
        <v>290</v>
      </c>
      <c r="G80" s="4">
        <f>+F80*Valores!$C$2</f>
        <v>290000</v>
      </c>
      <c r="H80" s="3">
        <f>G80*Valores!$C$6</f>
        <v>174000</v>
      </c>
      <c r="I80" s="56">
        <f>+H80+H80*(Valores!$E$6+Valores!$F$6+Valores!$G$6)</f>
        <v>313200</v>
      </c>
      <c r="J80" s="58">
        <f t="shared" si="1"/>
        <v>375840</v>
      </c>
      <c r="K80" s="37">
        <f>+I80/Valores!$C$2</f>
        <v>313.2</v>
      </c>
    </row>
    <row r="81" spans="1:11" ht="12.6" customHeight="1" x14ac:dyDescent="0.25">
      <c r="A81" s="21"/>
      <c r="B81" s="22">
        <v>354102</v>
      </c>
      <c r="C81" s="22" t="s">
        <v>225</v>
      </c>
      <c r="D81" s="22">
        <v>60</v>
      </c>
      <c r="E81" s="21"/>
      <c r="F81">
        <v>242.5</v>
      </c>
      <c r="G81" s="4">
        <f>+F81*Valores!$C$2</f>
        <v>242500</v>
      </c>
      <c r="H81" s="3">
        <f>G81*Valores!$C$6</f>
        <v>145500</v>
      </c>
      <c r="I81" s="56">
        <f>+H81+H81*(Valores!$E$6+Valores!$F$6+Valores!$G$6)</f>
        <v>261900</v>
      </c>
      <c r="J81" s="58">
        <f t="shared" si="1"/>
        <v>314280</v>
      </c>
      <c r="K81" s="37">
        <f>+I81/Valores!$C$2</f>
        <v>261.89999999999998</v>
      </c>
    </row>
    <row r="82" spans="1:11" ht="12.6" customHeight="1" x14ac:dyDescent="0.25">
      <c r="A82" s="21"/>
      <c r="B82" s="22">
        <v>354103</v>
      </c>
      <c r="C82" s="22" t="s">
        <v>226</v>
      </c>
      <c r="D82" s="22">
        <v>60</v>
      </c>
      <c r="E82" s="21"/>
      <c r="F82">
        <v>250</v>
      </c>
      <c r="G82" s="4">
        <f>+F82*Valores!$C$2</f>
        <v>250000</v>
      </c>
      <c r="H82" s="3">
        <f>G82*Valores!$C$6</f>
        <v>150000</v>
      </c>
      <c r="I82" s="56">
        <f>+H82+H82*(Valores!$E$6+Valores!$F$6+Valores!$G$6)</f>
        <v>270000</v>
      </c>
      <c r="J82" s="58">
        <f t="shared" si="1"/>
        <v>324000</v>
      </c>
      <c r="K82" s="37">
        <f>+I82/Valores!$C$2</f>
        <v>270</v>
      </c>
    </row>
    <row r="83" spans="1:11" ht="12.6" customHeight="1" x14ac:dyDescent="0.25">
      <c r="A83" s="21"/>
      <c r="B83" s="22">
        <v>355000</v>
      </c>
      <c r="C83" s="22" t="s">
        <v>51</v>
      </c>
      <c r="D83" s="22">
        <v>12</v>
      </c>
      <c r="E83" s="21"/>
      <c r="G83" s="4">
        <f>+F83*Valores!$C$2</f>
        <v>0</v>
      </c>
      <c r="H83" s="3">
        <f>G83*Valores!$C$6</f>
        <v>0</v>
      </c>
      <c r="I83" s="56">
        <f>+H83+H83*(Valores!$E$6+Valores!$F$6+Valores!$G$6)</f>
        <v>0</v>
      </c>
      <c r="J83" s="58">
        <f t="shared" si="1"/>
        <v>0</v>
      </c>
      <c r="K83" s="37">
        <f>+I83/Valores!$C$2</f>
        <v>0</v>
      </c>
    </row>
    <row r="84" spans="1:11" ht="12.6" customHeight="1" x14ac:dyDescent="0.25">
      <c r="A84" s="21"/>
      <c r="B84" s="22">
        <v>355002</v>
      </c>
      <c r="C84" s="22" t="s">
        <v>227</v>
      </c>
      <c r="D84" s="22">
        <v>12</v>
      </c>
      <c r="E84" s="21"/>
      <c r="F84">
        <v>3125</v>
      </c>
      <c r="G84" s="4">
        <f>+F84*Valores!$C$2</f>
        <v>3125000</v>
      </c>
      <c r="H84" s="3">
        <f>G84*Valores!$C$6</f>
        <v>1875000</v>
      </c>
      <c r="I84" s="56">
        <f>+H84+H84*(Valores!$E$6+Valores!$F$6+Valores!$G$6)</f>
        <v>3375000</v>
      </c>
      <c r="J84" s="58">
        <f t="shared" si="1"/>
        <v>4050000</v>
      </c>
      <c r="K84" s="37">
        <f>+I84/Valores!$C$2</f>
        <v>3375</v>
      </c>
    </row>
    <row r="85" spans="1:11" ht="12.6" customHeight="1" x14ac:dyDescent="0.25">
      <c r="A85" s="21"/>
      <c r="B85" s="22">
        <v>355005</v>
      </c>
      <c r="C85" s="22" t="s">
        <v>228</v>
      </c>
      <c r="D85" s="22">
        <v>12</v>
      </c>
      <c r="E85" s="21"/>
      <c r="F85">
        <v>5052.5</v>
      </c>
      <c r="G85" s="4">
        <f>+F85*Valores!$C$2</f>
        <v>5052500</v>
      </c>
      <c r="H85" s="3">
        <f>G85*Valores!$C$6</f>
        <v>3031500</v>
      </c>
      <c r="I85" s="56">
        <f>+H85+H85*(Valores!$E$6+Valores!$F$6+Valores!$G$6)</f>
        <v>5456700</v>
      </c>
      <c r="J85" s="58">
        <f t="shared" si="1"/>
        <v>6548040</v>
      </c>
      <c r="K85" s="37">
        <f>+I85/Valores!$C$2</f>
        <v>5456.7</v>
      </c>
    </row>
    <row r="86" spans="1:11" ht="12.6" customHeight="1" x14ac:dyDescent="0.25">
      <c r="A86" s="21"/>
      <c r="B86" s="22">
        <v>366102</v>
      </c>
      <c r="C86" s="22" t="s">
        <v>229</v>
      </c>
      <c r="D86" s="22">
        <v>12</v>
      </c>
      <c r="E86" s="21"/>
      <c r="F86">
        <v>3125</v>
      </c>
      <c r="G86" s="4">
        <f>+F86*Valores!$C$2</f>
        <v>3125000</v>
      </c>
      <c r="H86" s="3">
        <f>G86*Valores!$C$6</f>
        <v>1875000</v>
      </c>
      <c r="I86" s="56">
        <f>+H86+H86*(Valores!$E$6+Valores!$F$6+Valores!$G$6)</f>
        <v>3375000</v>
      </c>
      <c r="J86" s="58">
        <f t="shared" si="1"/>
        <v>4050000</v>
      </c>
      <c r="K86" s="37">
        <f>+I86/Valores!$C$2</f>
        <v>3375</v>
      </c>
    </row>
    <row r="87" spans="1:11" ht="12.6" customHeight="1" x14ac:dyDescent="0.25">
      <c r="A87" s="21"/>
      <c r="B87" s="22">
        <v>366104</v>
      </c>
      <c r="C87" s="22" t="s">
        <v>230</v>
      </c>
      <c r="D87" s="22">
        <v>12</v>
      </c>
      <c r="E87" s="21"/>
      <c r="F87">
        <v>3125</v>
      </c>
      <c r="G87" s="4">
        <f>+F87*Valores!$C$2</f>
        <v>3125000</v>
      </c>
      <c r="H87" s="3">
        <f>G87*Valores!$C$6</f>
        <v>1875000</v>
      </c>
      <c r="I87" s="56">
        <f>+H87+H87*(Valores!$E$6+Valores!$F$6+Valores!$G$6)</f>
        <v>3375000</v>
      </c>
      <c r="J87" s="58">
        <f t="shared" si="1"/>
        <v>4050000</v>
      </c>
      <c r="K87" s="37">
        <f>+I87/Valores!$C$2</f>
        <v>3375</v>
      </c>
    </row>
    <row r="88" spans="1:11" ht="12.6" customHeight="1" x14ac:dyDescent="0.25">
      <c r="A88" s="21"/>
      <c r="B88" s="22">
        <v>366200</v>
      </c>
      <c r="C88" s="22" t="s">
        <v>52</v>
      </c>
      <c r="D88" s="22">
        <v>12</v>
      </c>
      <c r="E88" s="21"/>
      <c r="F88">
        <v>3125</v>
      </c>
      <c r="G88" s="4">
        <f>+F88*Valores!$C$2</f>
        <v>3125000</v>
      </c>
      <c r="H88" s="3">
        <f>G88*Valores!$C$6</f>
        <v>1875000</v>
      </c>
      <c r="I88" s="56">
        <f>+H88+H88*(Valores!$E$6+Valores!$F$6+Valores!$G$6)</f>
        <v>3375000</v>
      </c>
      <c r="J88" s="58">
        <f t="shared" si="1"/>
        <v>4050000</v>
      </c>
      <c r="K88" s="37">
        <f>+I88/Valores!$C$2</f>
        <v>3375</v>
      </c>
    </row>
    <row r="89" spans="1:11" ht="12.6" customHeight="1" x14ac:dyDescent="0.25">
      <c r="A89" s="21"/>
      <c r="B89" s="22">
        <v>366201</v>
      </c>
      <c r="C89" s="22" t="s">
        <v>53</v>
      </c>
      <c r="D89" s="22">
        <v>12</v>
      </c>
      <c r="E89" s="21"/>
      <c r="F89">
        <v>27820</v>
      </c>
      <c r="G89" s="4">
        <f>+F89*Valores!$C$2</f>
        <v>27820000</v>
      </c>
      <c r="H89" s="3">
        <f>G89*Valores!$C$6</f>
        <v>16692000</v>
      </c>
      <c r="I89" s="56">
        <f>+H89+H89*(Valores!$E$6+Valores!$F$6+Valores!$G$6)</f>
        <v>30045600</v>
      </c>
      <c r="J89" s="58">
        <f t="shared" si="1"/>
        <v>36054720</v>
      </c>
      <c r="K89" s="37">
        <f>+I89/Valores!$C$2</f>
        <v>30045.599999999999</v>
      </c>
    </row>
    <row r="90" spans="1:11" ht="12.6" customHeight="1" x14ac:dyDescent="0.25">
      <c r="A90" s="21"/>
      <c r="B90" s="22">
        <v>366202</v>
      </c>
      <c r="C90" s="22" t="s">
        <v>54</v>
      </c>
      <c r="D90" s="22">
        <v>12</v>
      </c>
      <c r="E90" s="21"/>
      <c r="F90">
        <v>13910</v>
      </c>
      <c r="G90" s="4">
        <f>+F90*Valores!$C$2</f>
        <v>13910000</v>
      </c>
      <c r="H90" s="3">
        <f>G90*Valores!$C$6</f>
        <v>8346000</v>
      </c>
      <c r="I90" s="56">
        <f>+H90+H90*(Valores!$E$6+Valores!$F$6+Valores!$G$6)</f>
        <v>15022800</v>
      </c>
      <c r="J90" s="58">
        <f t="shared" si="1"/>
        <v>18027360</v>
      </c>
      <c r="K90" s="37">
        <f>+I90/Valores!$C$2</f>
        <v>15022.8</v>
      </c>
    </row>
    <row r="91" spans="1:11" ht="12.6" customHeight="1" x14ac:dyDescent="0.25">
      <c r="A91" s="21"/>
      <c r="B91" s="22">
        <v>366401</v>
      </c>
      <c r="C91" s="22" t="s">
        <v>231</v>
      </c>
      <c r="D91" s="22">
        <v>12</v>
      </c>
      <c r="E91" s="21"/>
      <c r="F91">
        <v>3125</v>
      </c>
      <c r="G91" s="4">
        <f>+F91*Valores!$C$2</f>
        <v>3125000</v>
      </c>
      <c r="H91" s="3">
        <f>G91*Valores!$C$6</f>
        <v>1875000</v>
      </c>
      <c r="I91" s="56">
        <f>+H91+H91*(Valores!$E$6+Valores!$F$6+Valores!$G$6)</f>
        <v>3375000</v>
      </c>
      <c r="J91" s="58">
        <f t="shared" si="1"/>
        <v>4050000</v>
      </c>
      <c r="K91" s="37">
        <f>+I91/Valores!$C$2</f>
        <v>3375</v>
      </c>
    </row>
    <row r="92" spans="1:11" ht="12.6" customHeight="1" x14ac:dyDescent="0.25">
      <c r="A92" s="21"/>
      <c r="B92" s="22">
        <v>366402</v>
      </c>
      <c r="C92" s="22" t="s">
        <v>232</v>
      </c>
      <c r="D92" s="22">
        <v>12</v>
      </c>
      <c r="E92" s="21"/>
      <c r="F92">
        <v>3125</v>
      </c>
      <c r="G92" s="4">
        <f>+F92*Valores!$C$2</f>
        <v>3125000</v>
      </c>
      <c r="H92" s="3">
        <f>G92*Valores!$C$6</f>
        <v>1875000</v>
      </c>
      <c r="I92" s="56">
        <f>+H92+H92*(Valores!$E$6+Valores!$F$6+Valores!$G$6)</f>
        <v>3375000</v>
      </c>
      <c r="J92" s="58">
        <f t="shared" si="1"/>
        <v>4050000</v>
      </c>
      <c r="K92" s="37">
        <f>+I92/Valores!$C$2</f>
        <v>3375</v>
      </c>
    </row>
    <row r="93" spans="1:11" ht="12.6" customHeight="1" x14ac:dyDescent="0.25">
      <c r="A93" s="21"/>
      <c r="B93" s="22">
        <v>366403</v>
      </c>
      <c r="C93" s="22" t="s">
        <v>233</v>
      </c>
      <c r="D93" s="22">
        <v>12</v>
      </c>
      <c r="E93" s="21"/>
      <c r="F93">
        <v>3125</v>
      </c>
      <c r="G93" s="4">
        <f>+F93*Valores!$C$2</f>
        <v>3125000</v>
      </c>
      <c r="H93" s="3">
        <f>G93*Valores!$C$6</f>
        <v>1875000</v>
      </c>
      <c r="I93" s="56">
        <f>+H93+H93*(Valores!$E$6+Valores!$F$6+Valores!$G$6)</f>
        <v>3375000</v>
      </c>
      <c r="J93" s="58">
        <f t="shared" si="1"/>
        <v>4050000</v>
      </c>
      <c r="K93" s="37">
        <f>+I93/Valores!$C$2</f>
        <v>3375</v>
      </c>
    </row>
    <row r="94" spans="1:11" ht="12.6" customHeight="1" x14ac:dyDescent="0.25">
      <c r="A94" s="21"/>
      <c r="B94" s="22">
        <v>366404</v>
      </c>
      <c r="C94" s="22" t="s">
        <v>234</v>
      </c>
      <c r="D94" s="22">
        <v>12</v>
      </c>
      <c r="E94" s="21"/>
      <c r="F94">
        <v>3125</v>
      </c>
      <c r="G94" s="4">
        <f>+F94*Valores!$C$2</f>
        <v>3125000</v>
      </c>
      <c r="H94" s="3">
        <f>G94*Valores!$C$6</f>
        <v>1875000</v>
      </c>
      <c r="I94" s="56">
        <f>+H94+H94*(Valores!$E$6+Valores!$F$6+Valores!$G$6)</f>
        <v>3375000</v>
      </c>
      <c r="J94" s="58">
        <f t="shared" si="1"/>
        <v>4050000</v>
      </c>
      <c r="K94" s="37">
        <f>+I94/Valores!$C$2</f>
        <v>3375</v>
      </c>
    </row>
    <row r="95" spans="1:11" ht="12.6" customHeight="1" x14ac:dyDescent="0.25">
      <c r="A95" s="21"/>
      <c r="B95" s="22">
        <v>366406</v>
      </c>
      <c r="C95" s="22" t="s">
        <v>55</v>
      </c>
      <c r="D95" s="22">
        <v>12</v>
      </c>
      <c r="E95" s="21"/>
      <c r="F95">
        <v>3125</v>
      </c>
      <c r="G95" s="4">
        <f>+F95*Valores!$C$2</f>
        <v>3125000</v>
      </c>
      <c r="H95" s="3">
        <f>G95*Valores!$C$6</f>
        <v>1875000</v>
      </c>
      <c r="I95" s="56">
        <f>+H95+H95*(Valores!$E$6+Valores!$F$6+Valores!$G$6)</f>
        <v>3375000</v>
      </c>
      <c r="J95" s="58">
        <f t="shared" si="1"/>
        <v>4050000</v>
      </c>
      <c r="K95" s="37">
        <f>+I95/Valores!$C$2</f>
        <v>3375</v>
      </c>
    </row>
    <row r="96" spans="1:11" ht="12.6" customHeight="1" x14ac:dyDescent="0.25">
      <c r="A96" s="21"/>
      <c r="B96" s="22">
        <v>366407</v>
      </c>
      <c r="C96" s="22" t="s">
        <v>56</v>
      </c>
      <c r="D96" s="22">
        <v>12</v>
      </c>
      <c r="E96" s="21"/>
      <c r="F96">
        <v>1565</v>
      </c>
      <c r="G96" s="4">
        <f>+F96*Valores!$C$2</f>
        <v>1565000</v>
      </c>
      <c r="H96" s="3">
        <f>G96*Valores!$C$6</f>
        <v>939000</v>
      </c>
      <c r="I96" s="56">
        <f>+H96+H96*(Valores!$E$6+Valores!$F$6+Valores!$G$6)</f>
        <v>1690200</v>
      </c>
      <c r="J96" s="58">
        <f t="shared" si="1"/>
        <v>2028240</v>
      </c>
      <c r="K96" s="37">
        <f>+I96/Valores!$C$2</f>
        <v>1690.2</v>
      </c>
    </row>
    <row r="97" spans="1:11" ht="12.6" customHeight="1" x14ac:dyDescent="0.25">
      <c r="A97" s="21"/>
      <c r="B97" s="22">
        <v>366409</v>
      </c>
      <c r="C97" s="22" t="s">
        <v>235</v>
      </c>
      <c r="D97" s="22">
        <v>12</v>
      </c>
      <c r="E97" s="21"/>
      <c r="F97">
        <v>1565</v>
      </c>
      <c r="G97" s="4">
        <f>+F97*Valores!$C$2</f>
        <v>1565000</v>
      </c>
      <c r="H97" s="3">
        <f>G97*Valores!$C$6</f>
        <v>939000</v>
      </c>
      <c r="I97" s="56">
        <f>+H97+H97*(Valores!$E$6+Valores!$F$6+Valores!$G$6)</f>
        <v>1690200</v>
      </c>
      <c r="J97" s="58">
        <f t="shared" si="1"/>
        <v>2028240</v>
      </c>
      <c r="K97" s="37">
        <f>+I97/Valores!$C$2</f>
        <v>1690.2</v>
      </c>
    </row>
    <row r="98" spans="1:11" ht="12.6" customHeight="1" x14ac:dyDescent="0.25">
      <c r="A98" s="21"/>
      <c r="B98" s="22">
        <v>370000</v>
      </c>
      <c r="C98" s="22" t="s">
        <v>236</v>
      </c>
      <c r="D98" s="22">
        <v>12</v>
      </c>
      <c r="E98" s="21"/>
      <c r="G98" s="4">
        <f>+F98*Valores!$C$2</f>
        <v>0</v>
      </c>
      <c r="H98" s="3">
        <f>G98*Valores!$C$6</f>
        <v>0</v>
      </c>
      <c r="I98" s="56">
        <f>+H98+H98*(Valores!$E$6+Valores!$F$6+Valores!$G$6)</f>
        <v>0</v>
      </c>
      <c r="J98" s="58">
        <f t="shared" si="1"/>
        <v>0</v>
      </c>
      <c r="K98" s="37">
        <f>+I98/Valores!$C$2</f>
        <v>0</v>
      </c>
    </row>
    <row r="99" spans="1:11" ht="12.6" customHeight="1" x14ac:dyDescent="0.25">
      <c r="A99" s="21"/>
      <c r="B99" s="22">
        <v>370001</v>
      </c>
      <c r="C99" s="22" t="s">
        <v>237</v>
      </c>
      <c r="D99" s="22">
        <v>12</v>
      </c>
      <c r="E99" s="21"/>
      <c r="G99" s="4">
        <f>+F99*Valores!$C$2</f>
        <v>0</v>
      </c>
      <c r="H99" s="3">
        <f>G99*Valores!$C$6</f>
        <v>0</v>
      </c>
      <c r="I99" s="56">
        <f>+H99+H99*(Valores!$E$6+Valores!$F$6+Valores!$G$6)</f>
        <v>0</v>
      </c>
      <c r="J99" s="58">
        <f t="shared" si="1"/>
        <v>0</v>
      </c>
      <c r="K99" s="37">
        <f>+I99/Valores!$C$2</f>
        <v>0</v>
      </c>
    </row>
    <row r="100" spans="1:11" ht="12.6" customHeight="1" x14ac:dyDescent="0.25">
      <c r="A100" s="21"/>
      <c r="B100" s="22">
        <v>370002</v>
      </c>
      <c r="C100" s="22" t="s">
        <v>238</v>
      </c>
      <c r="D100" s="22">
        <v>12</v>
      </c>
      <c r="E100" s="21"/>
      <c r="F100">
        <v>6250</v>
      </c>
      <c r="G100" s="4">
        <f>+F100*Valores!$C$2</f>
        <v>6250000</v>
      </c>
      <c r="H100" s="3">
        <f>G100*Valores!$C$6</f>
        <v>3750000</v>
      </c>
      <c r="I100" s="56">
        <f>+H100+H100*(Valores!$E$6+Valores!$F$6+Valores!$G$6)</f>
        <v>6750000</v>
      </c>
      <c r="J100" s="58">
        <f t="shared" si="1"/>
        <v>8100000</v>
      </c>
      <c r="K100" s="37">
        <f>+I100/Valores!$C$2</f>
        <v>6750</v>
      </c>
    </row>
    <row r="101" spans="1:11" ht="12.6" customHeight="1" x14ac:dyDescent="0.25">
      <c r="A101" s="21"/>
      <c r="B101" s="22">
        <v>370003</v>
      </c>
      <c r="C101" s="22" t="s">
        <v>239</v>
      </c>
      <c r="D101" s="22">
        <v>12</v>
      </c>
      <c r="E101" s="21"/>
      <c r="F101">
        <v>475</v>
      </c>
      <c r="G101" s="4">
        <f>+F101*Valores!$C$2</f>
        <v>475000</v>
      </c>
      <c r="H101" s="3">
        <f>G101*Valores!$C$6</f>
        <v>285000</v>
      </c>
      <c r="I101" s="56">
        <f>+H101+H101*(Valores!$E$6+Valores!$F$6+Valores!$G$6)</f>
        <v>513000</v>
      </c>
      <c r="J101" s="58">
        <f t="shared" si="1"/>
        <v>615600</v>
      </c>
      <c r="K101" s="37">
        <f>+I101/Valores!$C$2</f>
        <v>513</v>
      </c>
    </row>
    <row r="102" spans="1:11" ht="12.6" customHeight="1" x14ac:dyDescent="0.25">
      <c r="A102" s="21"/>
      <c r="B102" s="22">
        <v>370004</v>
      </c>
      <c r="C102" s="22" t="s">
        <v>240</v>
      </c>
      <c r="D102" s="22">
        <v>12</v>
      </c>
      <c r="E102" s="21"/>
      <c r="F102">
        <v>787.5</v>
      </c>
      <c r="G102" s="4">
        <f>+F102*Valores!$C$2</f>
        <v>787500</v>
      </c>
      <c r="H102" s="3">
        <f>G102*Valores!$C$6</f>
        <v>472500</v>
      </c>
      <c r="I102" s="56">
        <f>+H102+H102*(Valores!$E$6+Valores!$F$6+Valores!$G$6)</f>
        <v>850500</v>
      </c>
      <c r="J102" s="58">
        <f t="shared" si="1"/>
        <v>1020600</v>
      </c>
      <c r="K102" s="37">
        <f>+I102/Valores!$C$2</f>
        <v>850.5</v>
      </c>
    </row>
    <row r="103" spans="1:11" ht="12.6" customHeight="1" x14ac:dyDescent="0.25">
      <c r="A103" s="21"/>
      <c r="B103" s="22">
        <v>370005</v>
      </c>
      <c r="C103" s="22" t="s">
        <v>241</v>
      </c>
      <c r="D103" s="22">
        <v>12</v>
      </c>
      <c r="E103" s="21"/>
      <c r="F103">
        <v>1200</v>
      </c>
      <c r="G103" s="4">
        <f>+F103*Valores!$C$2</f>
        <v>1200000</v>
      </c>
      <c r="H103" s="3">
        <f>G103*Valores!$C$6</f>
        <v>720000</v>
      </c>
      <c r="I103" s="56">
        <f>+H103+H103*(Valores!$E$6+Valores!$F$6+Valores!$G$6)</f>
        <v>1296000</v>
      </c>
      <c r="J103" s="58">
        <f t="shared" si="1"/>
        <v>1555200</v>
      </c>
      <c r="K103" s="37">
        <f>+I103/Valores!$C$2</f>
        <v>1296</v>
      </c>
    </row>
    <row r="104" spans="1:11" ht="12.6" customHeight="1" x14ac:dyDescent="0.25">
      <c r="A104" s="21"/>
      <c r="B104" s="22">
        <v>370007</v>
      </c>
      <c r="C104" s="22" t="s">
        <v>242</v>
      </c>
      <c r="D104" s="22">
        <v>12</v>
      </c>
      <c r="E104" s="21"/>
      <c r="G104" s="4">
        <f>+F104*Valores!$C$2</f>
        <v>0</v>
      </c>
      <c r="H104" s="3">
        <f>G104*Valores!$C$6</f>
        <v>0</v>
      </c>
      <c r="I104" s="56">
        <f>+H104+H104*(Valores!$E$6+Valores!$F$6+Valores!$G$6)</f>
        <v>0</v>
      </c>
      <c r="J104" s="58">
        <f t="shared" si="1"/>
        <v>0</v>
      </c>
      <c r="K104" s="37">
        <f>+I104/Valores!$C$2</f>
        <v>0</v>
      </c>
    </row>
    <row r="105" spans="1:11" ht="12.6" customHeight="1" x14ac:dyDescent="0.25">
      <c r="A105" s="21"/>
      <c r="B105" s="22">
        <v>370008</v>
      </c>
      <c r="C105" s="22" t="s">
        <v>243</v>
      </c>
      <c r="D105" s="22">
        <v>12</v>
      </c>
      <c r="E105" s="21"/>
      <c r="F105">
        <v>130000</v>
      </c>
      <c r="G105" s="4">
        <f>+F105*Valores!$C$2</f>
        <v>130000000</v>
      </c>
      <c r="H105" s="3">
        <f>G105*Valores!$C$6</f>
        <v>78000000</v>
      </c>
      <c r="I105" s="56">
        <f>+H105+H105*(Valores!$E$6+Valores!$F$6+Valores!$G$6)</f>
        <v>140400000</v>
      </c>
      <c r="J105" s="58">
        <f t="shared" si="1"/>
        <v>168480000</v>
      </c>
      <c r="K105" s="37">
        <f>+I105/Valores!$C$2</f>
        <v>140400</v>
      </c>
    </row>
    <row r="106" spans="1:11" ht="12.6" customHeight="1" x14ac:dyDescent="0.25">
      <c r="A106" s="21"/>
      <c r="B106" s="22">
        <v>370009</v>
      </c>
      <c r="C106" s="22" t="s">
        <v>244</v>
      </c>
      <c r="D106" s="22">
        <v>12</v>
      </c>
      <c r="E106" s="21"/>
      <c r="F106">
        <v>2437.5</v>
      </c>
      <c r="G106" s="4">
        <f>+F106*Valores!$C$2</f>
        <v>2437500</v>
      </c>
      <c r="H106" s="3">
        <f>G106*Valores!$C$6</f>
        <v>1462500</v>
      </c>
      <c r="I106" s="56">
        <f>+H106+H106*(Valores!$E$6+Valores!$F$6+Valores!$G$6)</f>
        <v>2632500</v>
      </c>
      <c r="J106" s="58">
        <f t="shared" si="1"/>
        <v>3159000</v>
      </c>
      <c r="K106" s="37">
        <f>+I106/Valores!$C$2</f>
        <v>2632.5</v>
      </c>
    </row>
    <row r="107" spans="1:11" ht="12.6" customHeight="1" x14ac:dyDescent="0.25">
      <c r="A107" s="21"/>
      <c r="B107" s="22">
        <v>370010</v>
      </c>
      <c r="C107" s="22" t="s">
        <v>245</v>
      </c>
      <c r="D107" s="22">
        <v>12</v>
      </c>
      <c r="E107" s="21"/>
      <c r="F107">
        <v>12.5</v>
      </c>
      <c r="G107" s="4">
        <f>+F107*Valores!$C$2</f>
        <v>12500</v>
      </c>
      <c r="H107" s="3">
        <f>G107*Valores!$C$6</f>
        <v>7500</v>
      </c>
      <c r="I107" s="56">
        <f>+H107+H107*(Valores!$E$6+Valores!$F$6+Valores!$G$6)</f>
        <v>13500</v>
      </c>
      <c r="J107" s="58">
        <f t="shared" si="1"/>
        <v>16200</v>
      </c>
      <c r="K107" s="37">
        <f>+I107/Valores!$C$2</f>
        <v>13.5</v>
      </c>
    </row>
    <row r="108" spans="1:11" ht="12.6" customHeight="1" x14ac:dyDescent="0.25">
      <c r="A108" s="21"/>
      <c r="B108" s="22">
        <v>370011</v>
      </c>
      <c r="C108" s="22" t="s">
        <v>246</v>
      </c>
      <c r="D108" s="22">
        <v>12</v>
      </c>
      <c r="E108" s="21"/>
      <c r="F108">
        <v>22.5</v>
      </c>
      <c r="G108" s="4">
        <f>+F108*Valores!$C$2</f>
        <v>22500</v>
      </c>
      <c r="H108" s="3">
        <f>G108*Valores!$C$6</f>
        <v>13500</v>
      </c>
      <c r="I108" s="56">
        <f>+H108+H108*(Valores!$E$6+Valores!$F$6+Valores!$G$6)</f>
        <v>24300</v>
      </c>
      <c r="J108" s="58">
        <f t="shared" si="1"/>
        <v>29160</v>
      </c>
      <c r="K108" s="37">
        <f>+I108/Valores!$C$2</f>
        <v>24.3</v>
      </c>
    </row>
    <row r="109" spans="1:11" ht="12.6" customHeight="1" x14ac:dyDescent="0.25">
      <c r="A109" s="21"/>
      <c r="B109" s="22">
        <v>370012</v>
      </c>
      <c r="C109" s="22" t="s">
        <v>247</v>
      </c>
      <c r="D109" s="22">
        <v>12</v>
      </c>
      <c r="E109" s="21"/>
      <c r="F109">
        <v>30</v>
      </c>
      <c r="G109" s="4">
        <f>+F109*Valores!$C$2</f>
        <v>30000</v>
      </c>
      <c r="H109" s="3">
        <f>G109*Valores!$C$6</f>
        <v>18000</v>
      </c>
      <c r="I109" s="56">
        <f>+H109+H109*(Valores!$E$6+Valores!$F$6+Valores!$G$6)</f>
        <v>32400</v>
      </c>
      <c r="J109" s="58">
        <f t="shared" si="1"/>
        <v>38880</v>
      </c>
      <c r="K109" s="37">
        <f>+I109/Valores!$C$2</f>
        <v>32.4</v>
      </c>
    </row>
    <row r="110" spans="1:11" ht="12.6" customHeight="1" x14ac:dyDescent="0.25">
      <c r="A110" s="21"/>
      <c r="B110" s="22">
        <v>370013</v>
      </c>
      <c r="C110" s="22" t="s">
        <v>248</v>
      </c>
      <c r="D110" s="22">
        <v>12</v>
      </c>
      <c r="E110" s="21"/>
      <c r="F110">
        <v>1200</v>
      </c>
      <c r="G110" s="4">
        <f>+F110*Valores!$C$2</f>
        <v>1200000</v>
      </c>
      <c r="H110" s="3">
        <f>G110*Valores!$C$6</f>
        <v>720000</v>
      </c>
      <c r="I110" s="56">
        <f>+H110+H110*(Valores!$E$6+Valores!$F$6+Valores!$G$6)</f>
        <v>1296000</v>
      </c>
      <c r="J110" s="58">
        <f t="shared" si="1"/>
        <v>1555200</v>
      </c>
      <c r="K110" s="37">
        <f>+I110/Valores!$C$2</f>
        <v>1296</v>
      </c>
    </row>
    <row r="111" spans="1:11" ht="12.6" customHeight="1" x14ac:dyDescent="0.25">
      <c r="A111" s="21"/>
      <c r="B111" s="22">
        <v>370014</v>
      </c>
      <c r="C111" s="22" t="s">
        <v>249</v>
      </c>
      <c r="D111" s="22">
        <v>12</v>
      </c>
      <c r="E111" s="21"/>
      <c r="F111">
        <v>1200</v>
      </c>
      <c r="G111" s="4">
        <f>+F111*Valores!$C$2</f>
        <v>1200000</v>
      </c>
      <c r="H111" s="3">
        <f>G111*Valores!$C$6</f>
        <v>720000</v>
      </c>
      <c r="I111" s="56">
        <f>+H111+H111*(Valores!$E$6+Valores!$F$6+Valores!$G$6)</f>
        <v>1296000</v>
      </c>
      <c r="J111" s="58">
        <f t="shared" si="1"/>
        <v>1555200</v>
      </c>
      <c r="K111" s="37">
        <f>+I111/Valores!$C$2</f>
        <v>1296</v>
      </c>
    </row>
    <row r="112" spans="1:11" ht="12.6" customHeight="1" x14ac:dyDescent="0.25">
      <c r="A112" s="21"/>
      <c r="B112" s="22">
        <v>370015</v>
      </c>
      <c r="C112" s="22" t="s">
        <v>250</v>
      </c>
      <c r="D112" s="22">
        <v>12</v>
      </c>
      <c r="E112" s="21"/>
      <c r="F112">
        <v>37.5</v>
      </c>
      <c r="G112" s="4">
        <f>+F112*Valores!$C$2</f>
        <v>37500</v>
      </c>
      <c r="H112" s="3">
        <f>G112*Valores!$C$6</f>
        <v>22500</v>
      </c>
      <c r="I112" s="56">
        <f>+H112+H112*(Valores!$E$6+Valores!$F$6+Valores!$G$6)</f>
        <v>40500</v>
      </c>
      <c r="J112" s="58">
        <f t="shared" si="1"/>
        <v>48600</v>
      </c>
      <c r="K112" s="37">
        <f>+I112/Valores!$C$2</f>
        <v>40.5</v>
      </c>
    </row>
    <row r="113" spans="1:11" ht="12.6" customHeight="1" x14ac:dyDescent="0.25">
      <c r="A113" s="21"/>
      <c r="B113" s="22">
        <v>370016</v>
      </c>
      <c r="C113" s="22" t="s">
        <v>251</v>
      </c>
      <c r="D113" s="22">
        <v>12</v>
      </c>
      <c r="E113" s="21"/>
      <c r="F113">
        <v>287.5</v>
      </c>
      <c r="G113" s="4">
        <f>+F113*Valores!$C$2</f>
        <v>287500</v>
      </c>
      <c r="H113" s="3">
        <f>G113*Valores!$C$6</f>
        <v>172500</v>
      </c>
      <c r="I113" s="56">
        <f>+H113+H113*(Valores!$E$6+Valores!$F$6+Valores!$G$6)</f>
        <v>310500</v>
      </c>
      <c r="J113" s="58">
        <f t="shared" si="1"/>
        <v>372600</v>
      </c>
      <c r="K113" s="37">
        <f>+I113/Valores!$C$2</f>
        <v>310.5</v>
      </c>
    </row>
    <row r="114" spans="1:11" ht="12.6" customHeight="1" x14ac:dyDescent="0.25">
      <c r="A114" s="21"/>
      <c r="B114" s="22">
        <v>370017</v>
      </c>
      <c r="C114" s="22" t="s">
        <v>252</v>
      </c>
      <c r="D114" s="22">
        <v>12</v>
      </c>
      <c r="E114" s="21"/>
      <c r="F114">
        <v>30</v>
      </c>
      <c r="G114" s="4">
        <f>+F114*Valores!$C$2</f>
        <v>30000</v>
      </c>
      <c r="H114" s="3">
        <f>G114*Valores!$C$6</f>
        <v>18000</v>
      </c>
      <c r="I114" s="56">
        <f>+H114+H114*(Valores!$E$6+Valores!$F$6+Valores!$G$6)</f>
        <v>32400</v>
      </c>
      <c r="J114" s="58">
        <f t="shared" si="1"/>
        <v>38880</v>
      </c>
      <c r="K114" s="37">
        <f>+I114/Valores!$C$2</f>
        <v>32.4</v>
      </c>
    </row>
    <row r="115" spans="1:11" ht="12.6" customHeight="1" x14ac:dyDescent="0.25">
      <c r="A115" s="21"/>
      <c r="B115" s="22">
        <v>370018</v>
      </c>
      <c r="C115" s="22" t="s">
        <v>253</v>
      </c>
      <c r="D115" s="22">
        <v>12</v>
      </c>
      <c r="E115" s="21"/>
      <c r="F115">
        <v>30</v>
      </c>
      <c r="G115" s="4">
        <f>+F115*Valores!$C$2</f>
        <v>30000</v>
      </c>
      <c r="H115" s="3">
        <f>G115*Valores!$C$6</f>
        <v>18000</v>
      </c>
      <c r="I115" s="56">
        <f>+H115+H115*(Valores!$E$6+Valores!$F$6+Valores!$G$6)</f>
        <v>32400</v>
      </c>
      <c r="J115" s="58">
        <f t="shared" si="1"/>
        <v>38880</v>
      </c>
      <c r="K115" s="37">
        <f>+I115/Valores!$C$2</f>
        <v>32.4</v>
      </c>
    </row>
    <row r="116" spans="1:11" ht="12.6" customHeight="1" x14ac:dyDescent="0.25">
      <c r="A116" s="21"/>
      <c r="B116" s="22">
        <v>370019</v>
      </c>
      <c r="C116" s="22" t="s">
        <v>254</v>
      </c>
      <c r="D116" s="22">
        <v>12</v>
      </c>
      <c r="E116" s="21"/>
      <c r="F116">
        <v>415</v>
      </c>
      <c r="G116" s="4">
        <f>+F116*Valores!$C$2</f>
        <v>415000</v>
      </c>
      <c r="H116" s="3">
        <f>G116*Valores!$C$6</f>
        <v>249000</v>
      </c>
      <c r="I116" s="56">
        <f>+H116+H116*(Valores!$E$6+Valores!$F$6+Valores!$G$6)</f>
        <v>448200</v>
      </c>
      <c r="J116" s="58">
        <f t="shared" si="1"/>
        <v>537840</v>
      </c>
      <c r="K116" s="37">
        <f>+I116/Valores!$C$2</f>
        <v>448.2</v>
      </c>
    </row>
    <row r="117" spans="1:11" ht="12.6" customHeight="1" x14ac:dyDescent="0.25">
      <c r="A117" s="21"/>
      <c r="B117" s="22">
        <v>370020</v>
      </c>
      <c r="C117" s="22" t="s">
        <v>255</v>
      </c>
      <c r="D117" s="22">
        <v>12</v>
      </c>
      <c r="E117" s="21"/>
      <c r="F117">
        <v>12.5</v>
      </c>
      <c r="G117" s="4">
        <f>+F117*Valores!$C$2</f>
        <v>12500</v>
      </c>
      <c r="H117" s="3">
        <f>G117*Valores!$C$6</f>
        <v>7500</v>
      </c>
      <c r="I117" s="56">
        <f>+H117+H117*(Valores!$E$6+Valores!$F$6+Valores!$G$6)</f>
        <v>13500</v>
      </c>
      <c r="J117" s="58">
        <f t="shared" si="1"/>
        <v>16200</v>
      </c>
      <c r="K117" s="37">
        <f>+I117/Valores!$C$2</f>
        <v>13.5</v>
      </c>
    </row>
    <row r="118" spans="1:11" ht="12.6" customHeight="1" x14ac:dyDescent="0.25">
      <c r="A118" s="21"/>
      <c r="B118" s="22">
        <v>374400</v>
      </c>
      <c r="C118" s="22" t="s">
        <v>256</v>
      </c>
      <c r="D118" s="22">
        <v>60</v>
      </c>
      <c r="E118" s="21"/>
      <c r="F118">
        <v>1775</v>
      </c>
      <c r="G118" s="4">
        <f>+F118*Valores!$C$2</f>
        <v>1775000</v>
      </c>
      <c r="H118" s="3">
        <f>G118*Valores!$C$6</f>
        <v>1065000</v>
      </c>
      <c r="I118" s="56">
        <f>+H118+H118*(Valores!$E$6+Valores!$F$6+Valores!$G$6)</f>
        <v>1917000</v>
      </c>
      <c r="J118" s="58">
        <f t="shared" si="1"/>
        <v>2300400</v>
      </c>
      <c r="K118" s="37">
        <f>+I118/Valores!$C$2</f>
        <v>1917</v>
      </c>
    </row>
    <row r="119" spans="1:11" ht="12.6" customHeight="1" x14ac:dyDescent="0.25">
      <c r="A119" s="21"/>
      <c r="B119" s="22" t="s">
        <v>57</v>
      </c>
      <c r="C119" s="22" t="s">
        <v>58</v>
      </c>
      <c r="D119" s="22">
        <v>60</v>
      </c>
      <c r="E119" s="21"/>
      <c r="F119">
        <v>55</v>
      </c>
      <c r="G119" s="4">
        <f>+F119*Valores!$C$2</f>
        <v>55000</v>
      </c>
      <c r="H119" s="3">
        <f>G119*Valores!$C$6</f>
        <v>33000</v>
      </c>
      <c r="I119" s="56">
        <f>+H119+H119*(Valores!$E$6+Valores!$F$6+Valores!$G$6)</f>
        <v>59400</v>
      </c>
      <c r="J119" s="58">
        <f t="shared" si="1"/>
        <v>71280</v>
      </c>
      <c r="K119" s="37">
        <f>+I119/Valores!$C$2</f>
        <v>59.4</v>
      </c>
    </row>
    <row r="120" spans="1:11" ht="12.6" customHeight="1" x14ac:dyDescent="0.25">
      <c r="A120" s="21"/>
      <c r="B120" s="22" t="s">
        <v>257</v>
      </c>
      <c r="C120" s="22" t="s">
        <v>258</v>
      </c>
      <c r="D120" s="22">
        <v>60</v>
      </c>
      <c r="E120" s="21"/>
      <c r="F120">
        <v>1885</v>
      </c>
      <c r="G120" s="4">
        <f>+F120*Valores!$C$2</f>
        <v>1885000</v>
      </c>
      <c r="H120" s="3">
        <f>G120*Valores!$C$6</f>
        <v>1131000</v>
      </c>
      <c r="I120" s="56">
        <f>+H120+H120*(Valores!$E$6+Valores!$F$6+Valores!$G$6)</f>
        <v>2035800</v>
      </c>
      <c r="J120" s="58">
        <f t="shared" si="1"/>
        <v>2442960</v>
      </c>
      <c r="K120" s="37">
        <f>+I120/Valores!$C$2</f>
        <v>2035.8</v>
      </c>
    </row>
    <row r="121" spans="1:11" ht="12.6" customHeight="1" x14ac:dyDescent="0.25">
      <c r="A121" s="21"/>
      <c r="B121" s="22" t="s">
        <v>59</v>
      </c>
      <c r="C121" s="22" t="s">
        <v>60</v>
      </c>
      <c r="D121" s="22">
        <v>60</v>
      </c>
      <c r="E121" s="21"/>
      <c r="F121">
        <v>620</v>
      </c>
      <c r="G121" s="4">
        <f>+F121*Valores!$C$2</f>
        <v>620000</v>
      </c>
      <c r="H121" s="3">
        <f>G121*Valores!$C$6</f>
        <v>372000</v>
      </c>
      <c r="I121" s="56">
        <f>+H121+H121*(Valores!$E$6+Valores!$F$6+Valores!$G$6)</f>
        <v>669600</v>
      </c>
      <c r="J121" s="58">
        <f t="shared" si="1"/>
        <v>803520</v>
      </c>
      <c r="K121" s="37">
        <f>+I121/Valores!$C$2</f>
        <v>669.6</v>
      </c>
    </row>
    <row r="122" spans="1:11" ht="12.6" customHeight="1" x14ac:dyDescent="0.25">
      <c r="A122" s="21"/>
      <c r="B122" s="22" t="s">
        <v>61</v>
      </c>
      <c r="C122" s="22" t="s">
        <v>62</v>
      </c>
      <c r="D122" s="22">
        <v>60</v>
      </c>
      <c r="E122" s="21"/>
      <c r="F122">
        <v>712.5</v>
      </c>
      <c r="G122" s="4">
        <f>+F122*Valores!$C$2</f>
        <v>712500</v>
      </c>
      <c r="H122" s="3">
        <f>G122*Valores!$C$6</f>
        <v>427500</v>
      </c>
      <c r="I122" s="56">
        <f>+H122+H122*(Valores!$E$6+Valores!$F$6+Valores!$G$6)</f>
        <v>769500</v>
      </c>
      <c r="J122" s="58">
        <f t="shared" si="1"/>
        <v>923400</v>
      </c>
      <c r="K122" s="37">
        <f>+I122/Valores!$C$2</f>
        <v>769.5</v>
      </c>
    </row>
    <row r="123" spans="1:11" ht="12.6" customHeight="1" x14ac:dyDescent="0.25">
      <c r="A123" s="21"/>
      <c r="B123" s="22" t="s">
        <v>259</v>
      </c>
      <c r="C123" s="22" t="s">
        <v>260</v>
      </c>
      <c r="D123" s="22">
        <v>60</v>
      </c>
      <c r="E123" s="21"/>
      <c r="F123">
        <v>172.5</v>
      </c>
      <c r="G123" s="4">
        <f>+F123*Valores!$C$2</f>
        <v>172500</v>
      </c>
      <c r="H123" s="3">
        <f>G123*Valores!$C$6</f>
        <v>103500</v>
      </c>
      <c r="I123" s="56">
        <f>+H123+H123*(Valores!$E$6+Valores!$F$6+Valores!$G$6)</f>
        <v>186300</v>
      </c>
      <c r="J123" s="58">
        <f t="shared" si="1"/>
        <v>223560</v>
      </c>
      <c r="K123" s="37">
        <f>+I123/Valores!$C$2</f>
        <v>186.3</v>
      </c>
    </row>
    <row r="124" spans="1:11" ht="12.6" customHeight="1" x14ac:dyDescent="0.25">
      <c r="A124" s="21"/>
      <c r="B124" s="22" t="s">
        <v>261</v>
      </c>
      <c r="C124" s="22" t="s">
        <v>262</v>
      </c>
      <c r="D124" s="22">
        <v>60</v>
      </c>
      <c r="E124" s="21"/>
      <c r="F124">
        <v>175</v>
      </c>
      <c r="G124" s="4">
        <f>+F124*Valores!$C$2</f>
        <v>175000</v>
      </c>
      <c r="H124" s="3">
        <f>G124*Valores!$C$6</f>
        <v>105000</v>
      </c>
      <c r="I124" s="56">
        <f>+H124+H124*(Valores!$E$6+Valores!$F$6+Valores!$G$6)</f>
        <v>189000</v>
      </c>
      <c r="J124" s="58">
        <f t="shared" si="1"/>
        <v>226800</v>
      </c>
      <c r="K124" s="37">
        <f>+I124/Valores!$C$2</f>
        <v>189</v>
      </c>
    </row>
    <row r="125" spans="1:11" ht="12.6" customHeight="1" x14ac:dyDescent="0.25">
      <c r="A125" s="21"/>
      <c r="B125" s="22" t="s">
        <v>263</v>
      </c>
      <c r="C125" s="22" t="s">
        <v>264</v>
      </c>
      <c r="D125" s="22">
        <v>60</v>
      </c>
      <c r="E125" s="21"/>
      <c r="F125">
        <v>177.5</v>
      </c>
      <c r="G125" s="4">
        <f>+F125*Valores!$C$2</f>
        <v>177500</v>
      </c>
      <c r="H125" s="3">
        <f>G125*Valores!$C$6</f>
        <v>106500</v>
      </c>
      <c r="I125" s="56">
        <f>+H125+H125*(Valores!$E$6+Valores!$F$6+Valores!$G$6)</f>
        <v>191700</v>
      </c>
      <c r="J125" s="58">
        <f t="shared" si="1"/>
        <v>230040</v>
      </c>
      <c r="K125" s="37">
        <f>+I125/Valores!$C$2</f>
        <v>191.7</v>
      </c>
    </row>
    <row r="126" spans="1:11" ht="12.6" customHeight="1" x14ac:dyDescent="0.25">
      <c r="A126" s="21"/>
      <c r="B126" s="22" t="s">
        <v>265</v>
      </c>
      <c r="C126" s="36" t="s">
        <v>266</v>
      </c>
      <c r="D126" s="22">
        <v>60</v>
      </c>
      <c r="E126" s="21"/>
      <c r="F126">
        <v>177.5</v>
      </c>
      <c r="G126" s="4">
        <f>+F126*Valores!$C$2</f>
        <v>177500</v>
      </c>
      <c r="H126" s="3">
        <f>G126*Valores!$C$6</f>
        <v>106500</v>
      </c>
      <c r="I126" s="56">
        <f>+H126+H126*(Valores!$E$6+Valores!$F$6+Valores!$G$6)</f>
        <v>191700</v>
      </c>
      <c r="J126" s="58">
        <f t="shared" si="1"/>
        <v>230040</v>
      </c>
      <c r="K126" s="37">
        <f>+I126/Valores!$C$2</f>
        <v>191.7</v>
      </c>
    </row>
    <row r="127" spans="1:11" ht="12.6" customHeight="1" x14ac:dyDescent="0.25">
      <c r="A127" s="21"/>
      <c r="B127" s="22" t="s">
        <v>63</v>
      </c>
      <c r="C127" s="22" t="s">
        <v>64</v>
      </c>
      <c r="D127" s="22">
        <v>60</v>
      </c>
      <c r="E127" s="21"/>
      <c r="F127">
        <v>207.5</v>
      </c>
      <c r="G127" s="4">
        <f>+F127*Valores!$C$2</f>
        <v>207500</v>
      </c>
      <c r="H127" s="3">
        <f>G127*Valores!$C$6</f>
        <v>124500</v>
      </c>
      <c r="I127" s="56">
        <f>+H127+H127*(Valores!$E$6+Valores!$F$6+Valores!$G$6)</f>
        <v>224100</v>
      </c>
      <c r="J127" s="58">
        <f t="shared" si="1"/>
        <v>268920</v>
      </c>
      <c r="K127" s="37">
        <f>+I127/Valores!$C$2</f>
        <v>224.1</v>
      </c>
    </row>
    <row r="128" spans="1:11" ht="12.6" customHeight="1" x14ac:dyDescent="0.25">
      <c r="A128" s="21"/>
      <c r="B128" s="22" t="s">
        <v>65</v>
      </c>
      <c r="C128" s="22" t="s">
        <v>66</v>
      </c>
      <c r="D128" s="22">
        <v>60</v>
      </c>
      <c r="E128" s="21"/>
      <c r="F128">
        <v>207.5</v>
      </c>
      <c r="G128" s="4">
        <f>+F128*Valores!$C$2</f>
        <v>207500</v>
      </c>
      <c r="H128" s="3">
        <f>G128*Valores!$C$6</f>
        <v>124500</v>
      </c>
      <c r="I128" s="56">
        <f>+H128+H128*(Valores!$E$6+Valores!$F$6+Valores!$G$6)</f>
        <v>224100</v>
      </c>
      <c r="J128" s="58">
        <f t="shared" si="1"/>
        <v>268920</v>
      </c>
      <c r="K128" s="37">
        <f>+I128/Valores!$C$2</f>
        <v>224.1</v>
      </c>
    </row>
    <row r="129" spans="1:11" ht="12.6" customHeight="1" x14ac:dyDescent="0.25">
      <c r="A129" s="21"/>
      <c r="B129" s="22" t="s">
        <v>67</v>
      </c>
      <c r="C129" s="22" t="s">
        <v>68</v>
      </c>
      <c r="D129" s="22">
        <v>60</v>
      </c>
      <c r="E129" s="21"/>
      <c r="F129">
        <v>287.5</v>
      </c>
      <c r="G129" s="4">
        <f>+F129*Valores!$C$2</f>
        <v>287500</v>
      </c>
      <c r="H129" s="3">
        <f>G129*Valores!$C$6</f>
        <v>172500</v>
      </c>
      <c r="I129" s="56">
        <f>+H129+H129*(Valores!$E$6+Valores!$F$6+Valores!$G$6)</f>
        <v>310500</v>
      </c>
      <c r="J129" s="58">
        <f t="shared" si="1"/>
        <v>372600</v>
      </c>
      <c r="K129" s="37">
        <f>+I129/Valores!$C$2</f>
        <v>310.5</v>
      </c>
    </row>
    <row r="130" spans="1:11" ht="12.6" customHeight="1" x14ac:dyDescent="0.25">
      <c r="A130" s="21"/>
      <c r="B130" s="22" t="s">
        <v>69</v>
      </c>
      <c r="C130" s="22" t="s">
        <v>70</v>
      </c>
      <c r="D130" s="22">
        <v>60</v>
      </c>
      <c r="E130" s="21"/>
      <c r="F130">
        <v>240</v>
      </c>
      <c r="G130" s="4">
        <f>+F130*Valores!$C$2</f>
        <v>240000</v>
      </c>
      <c r="H130" s="3">
        <f>G130*Valores!$C$6</f>
        <v>144000</v>
      </c>
      <c r="I130" s="56">
        <f>+H130+H130*(Valores!$E$6+Valores!$F$6+Valores!$G$6)</f>
        <v>259200</v>
      </c>
      <c r="J130" s="58">
        <f t="shared" si="1"/>
        <v>311040</v>
      </c>
      <c r="K130" s="37">
        <f>+I130/Valores!$C$2</f>
        <v>259.2</v>
      </c>
    </row>
    <row r="131" spans="1:11" ht="12.6" customHeight="1" x14ac:dyDescent="0.25">
      <c r="A131" s="21"/>
      <c r="B131" s="22" t="s">
        <v>71</v>
      </c>
      <c r="C131" s="22" t="s">
        <v>72</v>
      </c>
      <c r="D131" s="22">
        <v>12</v>
      </c>
      <c r="E131" s="21"/>
      <c r="F131">
        <v>1565</v>
      </c>
      <c r="G131" s="4">
        <f>+F131*Valores!$C$2</f>
        <v>1565000</v>
      </c>
      <c r="H131" s="3">
        <f>G131*Valores!$C$6</f>
        <v>939000</v>
      </c>
      <c r="I131" s="56">
        <f>+H131+H131*(Valores!$E$6+Valores!$F$6+Valores!$G$6)</f>
        <v>1690200</v>
      </c>
      <c r="J131" s="58">
        <f t="shared" si="1"/>
        <v>2028240</v>
      </c>
      <c r="K131" s="37">
        <f>+I131/Valores!$C$2</f>
        <v>1690.2</v>
      </c>
    </row>
    <row r="132" spans="1:11" ht="12.6" customHeight="1" x14ac:dyDescent="0.25">
      <c r="A132" s="21"/>
      <c r="B132" s="22" t="s">
        <v>73</v>
      </c>
      <c r="C132" s="22" t="s">
        <v>74</v>
      </c>
      <c r="D132" s="22">
        <v>12</v>
      </c>
      <c r="E132" s="21"/>
      <c r="F132">
        <v>1565</v>
      </c>
      <c r="G132" s="4">
        <f>+F132*Valores!$C$2</f>
        <v>1565000</v>
      </c>
      <c r="H132" s="3">
        <f>G132*Valores!$C$6</f>
        <v>939000</v>
      </c>
      <c r="I132" s="56">
        <f>+H132+H132*(Valores!$E$6+Valores!$F$6+Valores!$G$6)</f>
        <v>1690200</v>
      </c>
      <c r="J132" s="58">
        <f t="shared" si="1"/>
        <v>2028240</v>
      </c>
      <c r="K132" s="37">
        <f>+I132/Valores!$C$2</f>
        <v>1690.2</v>
      </c>
    </row>
    <row r="133" spans="1:11" ht="12.6" customHeight="1" x14ac:dyDescent="0.25">
      <c r="A133" s="21"/>
      <c r="B133" s="22" t="s">
        <v>75</v>
      </c>
      <c r="C133" s="22" t="s">
        <v>76</v>
      </c>
      <c r="D133" s="22">
        <v>12</v>
      </c>
      <c r="E133" s="21"/>
      <c r="F133">
        <v>1565</v>
      </c>
      <c r="G133" s="4">
        <f>+F133*Valores!$C$2</f>
        <v>1565000</v>
      </c>
      <c r="H133" s="3">
        <f>G133*Valores!$C$6</f>
        <v>939000</v>
      </c>
      <c r="I133" s="56">
        <f>+H133+H133*(Valores!$E$6+Valores!$F$6+Valores!$G$6)</f>
        <v>1690200</v>
      </c>
      <c r="J133" s="58">
        <f t="shared" ref="J133:J196" si="2">+I133*$M$1</f>
        <v>2028240</v>
      </c>
      <c r="K133" s="37">
        <f>+I133/Valores!$C$2</f>
        <v>1690.2</v>
      </c>
    </row>
    <row r="134" spans="1:11" ht="12.6" customHeight="1" x14ac:dyDescent="0.25">
      <c r="A134" s="21"/>
      <c r="B134" s="22" t="s">
        <v>77</v>
      </c>
      <c r="C134" s="22" t="s">
        <v>76</v>
      </c>
      <c r="D134" s="22">
        <v>12</v>
      </c>
      <c r="E134" s="21"/>
      <c r="F134">
        <v>1565</v>
      </c>
      <c r="G134" s="4">
        <f>+F134*Valores!$C$2</f>
        <v>1565000</v>
      </c>
      <c r="H134" s="3">
        <f>G134*Valores!$C$6</f>
        <v>939000</v>
      </c>
      <c r="I134" s="56">
        <f>+H134+H134*(Valores!$E$6+Valores!$F$6+Valores!$G$6)</f>
        <v>1690200</v>
      </c>
      <c r="J134" s="58">
        <f t="shared" si="2"/>
        <v>2028240</v>
      </c>
      <c r="K134" s="37">
        <f>+I134/Valores!$C$2</f>
        <v>1690.2</v>
      </c>
    </row>
    <row r="135" spans="1:11" ht="12.6" customHeight="1" x14ac:dyDescent="0.25">
      <c r="A135" s="21"/>
      <c r="B135" s="22" t="s">
        <v>267</v>
      </c>
      <c r="C135" s="22" t="s">
        <v>268</v>
      </c>
      <c r="D135" s="22">
        <v>60</v>
      </c>
      <c r="E135" s="21"/>
      <c r="F135">
        <v>72.5</v>
      </c>
      <c r="G135" s="4">
        <f>+F135*Valores!$C$2</f>
        <v>72500</v>
      </c>
      <c r="H135" s="3">
        <f>G135*Valores!$C$6</f>
        <v>43500</v>
      </c>
      <c r="I135" s="56">
        <f>+H135+H135*(Valores!$E$6+Valores!$F$6+Valores!$G$6)</f>
        <v>78300</v>
      </c>
      <c r="J135" s="58">
        <f t="shared" si="2"/>
        <v>93960</v>
      </c>
      <c r="K135" s="37">
        <f>+I135/Valores!$C$2</f>
        <v>78.3</v>
      </c>
    </row>
    <row r="136" spans="1:11" ht="12.6" customHeight="1" x14ac:dyDescent="0.25">
      <c r="A136" s="21"/>
      <c r="B136" s="22" t="s">
        <v>78</v>
      </c>
      <c r="C136" s="22" t="s">
        <v>269</v>
      </c>
      <c r="D136" s="22">
        <v>24</v>
      </c>
      <c r="E136" s="21"/>
      <c r="F136">
        <v>47.5</v>
      </c>
      <c r="G136" s="4">
        <f>+F136*Valores!$C$2</f>
        <v>47500</v>
      </c>
      <c r="H136" s="3">
        <f>G136*Valores!$C$6</f>
        <v>28500</v>
      </c>
      <c r="I136" s="56">
        <f>+H136+H136*(Valores!$E$6+Valores!$F$6+Valores!$G$6)</f>
        <v>51300</v>
      </c>
      <c r="J136" s="58">
        <f t="shared" si="2"/>
        <v>61560</v>
      </c>
      <c r="K136" s="37">
        <f>+I136/Valores!$C$2</f>
        <v>51.3</v>
      </c>
    </row>
    <row r="137" spans="1:11" ht="12.6" customHeight="1" x14ac:dyDescent="0.25">
      <c r="A137" s="21"/>
      <c r="B137" s="22" t="s">
        <v>79</v>
      </c>
      <c r="C137" s="36" t="s">
        <v>80</v>
      </c>
      <c r="D137" s="22">
        <v>24</v>
      </c>
      <c r="E137" s="21"/>
      <c r="F137">
        <v>60</v>
      </c>
      <c r="G137" s="4">
        <f>+F137*Valores!$C$2</f>
        <v>60000</v>
      </c>
      <c r="H137" s="3">
        <f>G137*Valores!$C$6</f>
        <v>36000</v>
      </c>
      <c r="I137" s="56">
        <f>+H137+H137*(Valores!$E$6+Valores!$F$6+Valores!$G$6)</f>
        <v>64800</v>
      </c>
      <c r="J137" s="58">
        <f t="shared" si="2"/>
        <v>77760</v>
      </c>
      <c r="K137" s="37">
        <f>+I137/Valores!$C$2</f>
        <v>64.8</v>
      </c>
    </row>
    <row r="138" spans="1:11" ht="12.6" customHeight="1" x14ac:dyDescent="0.25">
      <c r="A138" s="21"/>
      <c r="B138" s="22" t="s">
        <v>81</v>
      </c>
      <c r="C138" s="22" t="s">
        <v>82</v>
      </c>
      <c r="D138" s="22">
        <v>24</v>
      </c>
      <c r="E138" s="21"/>
      <c r="F138">
        <v>120</v>
      </c>
      <c r="G138" s="4">
        <f>+F138*Valores!$C$2</f>
        <v>120000</v>
      </c>
      <c r="H138" s="3">
        <f>G138*Valores!$C$6</f>
        <v>72000</v>
      </c>
      <c r="I138" s="56">
        <f>+H138+H138*(Valores!$E$6+Valores!$F$6+Valores!$G$6)</f>
        <v>129600</v>
      </c>
      <c r="J138" s="58">
        <f t="shared" si="2"/>
        <v>155520</v>
      </c>
      <c r="K138" s="37">
        <f>+I138/Valores!$C$2</f>
        <v>129.6</v>
      </c>
    </row>
    <row r="139" spans="1:11" ht="12.6" customHeight="1" x14ac:dyDescent="0.25">
      <c r="A139" s="21"/>
      <c r="B139" s="22" t="s">
        <v>83</v>
      </c>
      <c r="C139" s="22" t="s">
        <v>270</v>
      </c>
      <c r="D139" s="22">
        <v>60</v>
      </c>
      <c r="E139" s="21"/>
      <c r="F139">
        <v>357.5</v>
      </c>
      <c r="G139" s="4">
        <f>+F139*Valores!$C$2</f>
        <v>357500</v>
      </c>
      <c r="H139" s="3">
        <f>G139*Valores!$C$6</f>
        <v>214500</v>
      </c>
      <c r="I139" s="56">
        <f>+H139+H139*(Valores!$E$6+Valores!$F$6+Valores!$G$6)</f>
        <v>386100</v>
      </c>
      <c r="J139" s="58">
        <f t="shared" si="2"/>
        <v>463320</v>
      </c>
      <c r="K139" s="37">
        <f>+I139/Valores!$C$2</f>
        <v>386.1</v>
      </c>
    </row>
    <row r="140" spans="1:11" ht="12.6" customHeight="1" x14ac:dyDescent="0.25">
      <c r="A140" s="21"/>
      <c r="B140" s="22" t="s">
        <v>84</v>
      </c>
      <c r="C140" s="22" t="s">
        <v>271</v>
      </c>
      <c r="D140" s="22">
        <v>60</v>
      </c>
      <c r="E140" s="21"/>
      <c r="F140">
        <v>110</v>
      </c>
      <c r="G140" s="4">
        <f>+F140*Valores!$C$2</f>
        <v>110000</v>
      </c>
      <c r="H140" s="3">
        <f>G140*Valores!$C$6</f>
        <v>66000</v>
      </c>
      <c r="I140" s="56">
        <f>+H140+H140*(Valores!$E$6+Valores!$F$6+Valores!$G$6)</f>
        <v>118800</v>
      </c>
      <c r="J140" s="58">
        <f t="shared" si="2"/>
        <v>142560</v>
      </c>
      <c r="K140" s="37">
        <f>+I140/Valores!$C$2</f>
        <v>118.8</v>
      </c>
    </row>
    <row r="141" spans="1:11" ht="12.6" customHeight="1" x14ac:dyDescent="0.25">
      <c r="A141" s="21"/>
      <c r="B141" s="22" t="s">
        <v>85</v>
      </c>
      <c r="C141" s="22" t="s">
        <v>272</v>
      </c>
      <c r="D141" s="22">
        <v>18</v>
      </c>
      <c r="E141" s="21"/>
      <c r="F141">
        <v>227.5</v>
      </c>
      <c r="G141" s="4">
        <f>+F141*Valores!$C$2</f>
        <v>227500</v>
      </c>
      <c r="H141" s="3">
        <f>G141*Valores!$C$6</f>
        <v>136500</v>
      </c>
      <c r="I141" s="56">
        <f>+H141+H141*(Valores!$E$6+Valores!$F$6+Valores!$G$6)</f>
        <v>245700</v>
      </c>
      <c r="J141" s="58">
        <f t="shared" si="2"/>
        <v>294840</v>
      </c>
      <c r="K141" s="37">
        <f>+I141/Valores!$C$2</f>
        <v>245.7</v>
      </c>
    </row>
    <row r="142" spans="1:11" ht="12.6" customHeight="1" x14ac:dyDescent="0.25">
      <c r="A142" s="21"/>
      <c r="B142" s="22" t="s">
        <v>86</v>
      </c>
      <c r="C142" s="22" t="s">
        <v>273</v>
      </c>
      <c r="D142" s="22">
        <v>18</v>
      </c>
      <c r="E142" s="21"/>
      <c r="F142">
        <v>52.5</v>
      </c>
      <c r="G142" s="4">
        <f>+F142*Valores!$C$2</f>
        <v>52500</v>
      </c>
      <c r="H142" s="3">
        <f>G142*Valores!$C$6</f>
        <v>31500</v>
      </c>
      <c r="I142" s="56">
        <f>+H142+H142*(Valores!$E$6+Valores!$F$6+Valores!$G$6)</f>
        <v>56700</v>
      </c>
      <c r="J142" s="58">
        <f t="shared" si="2"/>
        <v>68040</v>
      </c>
      <c r="K142" s="37">
        <f>+I142/Valores!$C$2</f>
        <v>56.7</v>
      </c>
    </row>
    <row r="143" spans="1:11" ht="12.6" customHeight="1" x14ac:dyDescent="0.25">
      <c r="A143" s="21"/>
      <c r="B143" s="22" t="s">
        <v>87</v>
      </c>
      <c r="C143" s="22" t="s">
        <v>274</v>
      </c>
      <c r="D143" s="22">
        <v>18</v>
      </c>
      <c r="E143" s="21"/>
      <c r="F143">
        <v>10</v>
      </c>
      <c r="G143" s="4">
        <f>+F143*Valores!$C$2</f>
        <v>10000</v>
      </c>
      <c r="H143" s="3">
        <f>G143*Valores!$C$6</f>
        <v>6000</v>
      </c>
      <c r="I143" s="56">
        <f>+H143+H143*(Valores!$E$6+Valores!$F$6+Valores!$G$6)</f>
        <v>10800</v>
      </c>
      <c r="J143" s="58">
        <f t="shared" si="2"/>
        <v>12960</v>
      </c>
      <c r="K143" s="37">
        <f>+I143/Valores!$C$2</f>
        <v>10.8</v>
      </c>
    </row>
    <row r="144" spans="1:11" ht="12.6" customHeight="1" x14ac:dyDescent="0.25">
      <c r="A144" s="21"/>
      <c r="B144" s="22" t="s">
        <v>88</v>
      </c>
      <c r="C144" s="22" t="s">
        <v>275</v>
      </c>
      <c r="D144" s="22">
        <v>18</v>
      </c>
      <c r="E144" s="21"/>
      <c r="F144">
        <v>42.5</v>
      </c>
      <c r="G144" s="4">
        <f>+F144*Valores!$C$2</f>
        <v>42500</v>
      </c>
      <c r="H144" s="3">
        <f>G144*Valores!$C$6</f>
        <v>25500</v>
      </c>
      <c r="I144" s="56">
        <f>+H144+H144*(Valores!$E$6+Valores!$F$6+Valores!$G$6)</f>
        <v>45900</v>
      </c>
      <c r="J144" s="58">
        <f t="shared" si="2"/>
        <v>55080</v>
      </c>
      <c r="K144" s="37">
        <f>+I144/Valores!$C$2</f>
        <v>45.9</v>
      </c>
    </row>
    <row r="145" spans="1:11" ht="12.6" customHeight="1" x14ac:dyDescent="0.25">
      <c r="A145" s="21"/>
      <c r="B145" s="22" t="s">
        <v>89</v>
      </c>
      <c r="C145" s="22" t="s">
        <v>276</v>
      </c>
      <c r="D145" s="22">
        <v>18</v>
      </c>
      <c r="E145" s="21"/>
      <c r="F145">
        <v>645</v>
      </c>
      <c r="G145" s="4">
        <f>+F145*Valores!$C$2</f>
        <v>645000</v>
      </c>
      <c r="H145" s="3">
        <f>G145*Valores!$C$6</f>
        <v>387000</v>
      </c>
      <c r="I145" s="56">
        <f>+H145+H145*(Valores!$E$6+Valores!$F$6+Valores!$G$6)</f>
        <v>696600</v>
      </c>
      <c r="J145" s="58">
        <f t="shared" si="2"/>
        <v>835920</v>
      </c>
      <c r="K145" s="37">
        <f>+I145/Valores!$C$2</f>
        <v>696.6</v>
      </c>
    </row>
    <row r="146" spans="1:11" ht="12.6" customHeight="1" x14ac:dyDescent="0.25">
      <c r="A146" s="21"/>
      <c r="B146" s="22" t="s">
        <v>90</v>
      </c>
      <c r="C146" s="22" t="s">
        <v>277</v>
      </c>
      <c r="D146" s="22">
        <v>18</v>
      </c>
      <c r="E146" s="21"/>
      <c r="F146">
        <v>645</v>
      </c>
      <c r="G146" s="4">
        <f>+F146*Valores!$C$2</f>
        <v>645000</v>
      </c>
      <c r="H146" s="3">
        <f>G146*Valores!$C$6</f>
        <v>387000</v>
      </c>
      <c r="I146" s="56">
        <f>+H146+H146*(Valores!$E$6+Valores!$F$6+Valores!$G$6)</f>
        <v>696600</v>
      </c>
      <c r="J146" s="58">
        <f t="shared" si="2"/>
        <v>835920</v>
      </c>
      <c r="K146" s="37">
        <f>+I146/Valores!$C$2</f>
        <v>696.6</v>
      </c>
    </row>
    <row r="147" spans="1:11" ht="12.6" customHeight="1" x14ac:dyDescent="0.25">
      <c r="A147" s="21"/>
      <c r="B147" s="22" t="s">
        <v>91</v>
      </c>
      <c r="C147" s="22" t="s">
        <v>278</v>
      </c>
      <c r="D147" s="22">
        <v>18</v>
      </c>
      <c r="E147" s="21"/>
      <c r="F147">
        <v>645</v>
      </c>
      <c r="G147" s="4">
        <f>+F147*Valores!$C$2</f>
        <v>645000</v>
      </c>
      <c r="H147" s="3">
        <f>G147*Valores!$C$6</f>
        <v>387000</v>
      </c>
      <c r="I147" s="56">
        <f>+H147+H147*(Valores!$E$6+Valores!$F$6+Valores!$G$6)</f>
        <v>696600</v>
      </c>
      <c r="J147" s="58">
        <f t="shared" si="2"/>
        <v>835920</v>
      </c>
      <c r="K147" s="37">
        <f>+I147/Valores!$C$2</f>
        <v>696.6</v>
      </c>
    </row>
    <row r="148" spans="1:11" ht="12.6" customHeight="1" x14ac:dyDescent="0.25">
      <c r="A148" s="21"/>
      <c r="B148" s="22" t="s">
        <v>92</v>
      </c>
      <c r="C148" s="22" t="s">
        <v>279</v>
      </c>
      <c r="D148" s="22">
        <v>60</v>
      </c>
      <c r="E148" s="21"/>
      <c r="F148">
        <v>1817.5</v>
      </c>
      <c r="G148" s="4">
        <f>+F148*Valores!$C$2</f>
        <v>1817500</v>
      </c>
      <c r="H148" s="3">
        <f>G148*Valores!$C$6</f>
        <v>1090500</v>
      </c>
      <c r="I148" s="56">
        <f>+H148+H148*(Valores!$E$6+Valores!$F$6+Valores!$G$6)</f>
        <v>1962900</v>
      </c>
      <c r="J148" s="58">
        <f t="shared" si="2"/>
        <v>2355480</v>
      </c>
      <c r="K148" s="37">
        <f>+I148/Valores!$C$2</f>
        <v>1962.9</v>
      </c>
    </row>
    <row r="149" spans="1:11" ht="12.6" customHeight="1" x14ac:dyDescent="0.25">
      <c r="A149" s="21"/>
      <c r="B149" s="22" t="s">
        <v>93</v>
      </c>
      <c r="C149" s="22" t="s">
        <v>280</v>
      </c>
      <c r="D149" s="22">
        <v>18</v>
      </c>
      <c r="E149" s="21"/>
      <c r="F149">
        <v>217.5</v>
      </c>
      <c r="G149" s="4">
        <f>+F149*Valores!$C$2</f>
        <v>217500</v>
      </c>
      <c r="H149" s="3">
        <f>G149*Valores!$C$6</f>
        <v>130500</v>
      </c>
      <c r="I149" s="56">
        <f>+H149+H149*(Valores!$E$6+Valores!$F$6+Valores!$G$6)</f>
        <v>234900</v>
      </c>
      <c r="J149" s="58">
        <f t="shared" si="2"/>
        <v>281880</v>
      </c>
      <c r="K149" s="37">
        <f>+I149/Valores!$C$2</f>
        <v>234.9</v>
      </c>
    </row>
    <row r="150" spans="1:11" ht="12.6" customHeight="1" x14ac:dyDescent="0.25">
      <c r="A150" s="21"/>
      <c r="B150" s="22" t="s">
        <v>94</v>
      </c>
      <c r="C150" s="22" t="s">
        <v>281</v>
      </c>
      <c r="D150" s="22">
        <v>24</v>
      </c>
      <c r="E150" s="21"/>
      <c r="F150">
        <v>175</v>
      </c>
      <c r="G150" s="4">
        <f>+F150*Valores!$C$2</f>
        <v>175000</v>
      </c>
      <c r="H150" s="3">
        <f>G150*Valores!$C$6</f>
        <v>105000</v>
      </c>
      <c r="I150" s="56">
        <f>+H150+H150*(Valores!$E$6+Valores!$F$6+Valores!$G$6)</f>
        <v>189000</v>
      </c>
      <c r="J150" s="58">
        <f t="shared" si="2"/>
        <v>226800</v>
      </c>
      <c r="K150" s="37">
        <f>+I150/Valores!$C$2</f>
        <v>189</v>
      </c>
    </row>
    <row r="151" spans="1:11" ht="12.6" customHeight="1" x14ac:dyDescent="0.25">
      <c r="A151" s="21"/>
      <c r="B151" s="22" t="s">
        <v>95</v>
      </c>
      <c r="C151" s="22" t="s">
        <v>96</v>
      </c>
      <c r="D151" s="22">
        <v>24</v>
      </c>
      <c r="E151" s="21"/>
      <c r="F151">
        <v>160</v>
      </c>
      <c r="G151" s="4">
        <f>+F151*Valores!$C$2</f>
        <v>160000</v>
      </c>
      <c r="H151" s="3">
        <f>G151*Valores!$C$6</f>
        <v>96000</v>
      </c>
      <c r="I151" s="56">
        <f>+H151+H151*(Valores!$E$6+Valores!$F$6+Valores!$G$6)</f>
        <v>172800</v>
      </c>
      <c r="J151" s="58">
        <f t="shared" si="2"/>
        <v>207360</v>
      </c>
      <c r="K151" s="37">
        <f>+I151/Valores!$C$2</f>
        <v>172.8</v>
      </c>
    </row>
    <row r="152" spans="1:11" ht="12.6" customHeight="1" x14ac:dyDescent="0.25">
      <c r="A152" s="21"/>
      <c r="B152" s="22" t="s">
        <v>97</v>
      </c>
      <c r="C152" s="22" t="s">
        <v>282</v>
      </c>
      <c r="D152" s="22">
        <v>24</v>
      </c>
      <c r="E152" s="21"/>
      <c r="F152">
        <v>165</v>
      </c>
      <c r="G152" s="4">
        <f>+F152*Valores!$C$2</f>
        <v>165000</v>
      </c>
      <c r="H152" s="3">
        <f>G152*Valores!$C$6</f>
        <v>99000</v>
      </c>
      <c r="I152" s="56">
        <f>+H152+H152*(Valores!$E$6+Valores!$F$6+Valores!$G$6)</f>
        <v>178200</v>
      </c>
      <c r="J152" s="58">
        <f t="shared" si="2"/>
        <v>213840</v>
      </c>
      <c r="K152" s="37">
        <f>+I152/Valores!$C$2</f>
        <v>178.2</v>
      </c>
    </row>
    <row r="153" spans="1:11" ht="12.6" customHeight="1" x14ac:dyDescent="0.25">
      <c r="A153" s="21"/>
      <c r="B153" s="22" t="s">
        <v>98</v>
      </c>
      <c r="C153" s="22" t="s">
        <v>283</v>
      </c>
      <c r="D153" s="22">
        <v>24</v>
      </c>
      <c r="E153" s="21"/>
      <c r="F153">
        <v>165</v>
      </c>
      <c r="G153" s="4">
        <f>+F153*Valores!$C$2</f>
        <v>165000</v>
      </c>
      <c r="H153" s="3">
        <f>G153*Valores!$C$6</f>
        <v>99000</v>
      </c>
      <c r="I153" s="56">
        <f>+H153+H153*(Valores!$E$6+Valores!$F$6+Valores!$G$6)</f>
        <v>178200</v>
      </c>
      <c r="J153" s="58">
        <f t="shared" si="2"/>
        <v>213840</v>
      </c>
      <c r="K153" s="37">
        <f>+I153/Valores!$C$2</f>
        <v>178.2</v>
      </c>
    </row>
    <row r="154" spans="1:11" ht="12.6" customHeight="1" x14ac:dyDescent="0.25">
      <c r="A154" s="21"/>
      <c r="B154" s="22" t="s">
        <v>99</v>
      </c>
      <c r="C154" s="22" t="s">
        <v>284</v>
      </c>
      <c r="D154" s="22">
        <v>24</v>
      </c>
      <c r="E154" s="21"/>
      <c r="F154">
        <v>275</v>
      </c>
      <c r="G154" s="4">
        <f>+F154*Valores!$C$2</f>
        <v>275000</v>
      </c>
      <c r="H154" s="3">
        <f>G154*Valores!$C$6</f>
        <v>165000</v>
      </c>
      <c r="I154" s="56">
        <f>+H154+H154*(Valores!$E$6+Valores!$F$6+Valores!$G$6)</f>
        <v>297000</v>
      </c>
      <c r="J154" s="58">
        <f t="shared" si="2"/>
        <v>356400</v>
      </c>
      <c r="K154" s="37">
        <f>+I154/Valores!$C$2</f>
        <v>297</v>
      </c>
    </row>
    <row r="155" spans="1:11" ht="12.6" customHeight="1" x14ac:dyDescent="0.25">
      <c r="A155" s="21"/>
      <c r="B155" s="22" t="s">
        <v>100</v>
      </c>
      <c r="C155" s="22" t="s">
        <v>285</v>
      </c>
      <c r="D155" s="22">
        <v>24</v>
      </c>
      <c r="E155" s="21"/>
      <c r="F155">
        <v>275</v>
      </c>
      <c r="G155" s="4">
        <f>+F155*Valores!$C$2</f>
        <v>275000</v>
      </c>
      <c r="H155" s="3">
        <f>G155*Valores!$C$6</f>
        <v>165000</v>
      </c>
      <c r="I155" s="56">
        <f>+H155+H155*(Valores!$E$6+Valores!$F$6+Valores!$G$6)</f>
        <v>297000</v>
      </c>
      <c r="J155" s="58">
        <f t="shared" si="2"/>
        <v>356400</v>
      </c>
      <c r="K155" s="37">
        <f>+I155/Valores!$C$2</f>
        <v>297</v>
      </c>
    </row>
    <row r="156" spans="1:11" ht="12.6" customHeight="1" x14ac:dyDescent="0.25">
      <c r="A156" s="21"/>
      <c r="B156" s="22" t="s">
        <v>101</v>
      </c>
      <c r="C156" s="22" t="s">
        <v>286</v>
      </c>
      <c r="D156" s="22">
        <v>24</v>
      </c>
      <c r="E156" s="21"/>
      <c r="F156">
        <v>295</v>
      </c>
      <c r="G156" s="4">
        <f>+F156*Valores!$C$2</f>
        <v>295000</v>
      </c>
      <c r="H156" s="3">
        <f>G156*Valores!$C$6</f>
        <v>177000</v>
      </c>
      <c r="I156" s="56">
        <f>+H156+H156*(Valores!$E$6+Valores!$F$6+Valores!$G$6)</f>
        <v>318600</v>
      </c>
      <c r="J156" s="58">
        <f t="shared" si="2"/>
        <v>382320</v>
      </c>
      <c r="K156" s="37">
        <f>+I156/Valores!$C$2</f>
        <v>318.60000000000002</v>
      </c>
    </row>
    <row r="157" spans="1:11" ht="12.6" customHeight="1" x14ac:dyDescent="0.25">
      <c r="A157" s="21"/>
      <c r="B157" s="22" t="s">
        <v>102</v>
      </c>
      <c r="C157" s="22" t="s">
        <v>287</v>
      </c>
      <c r="D157" s="22">
        <v>24</v>
      </c>
      <c r="E157" s="21"/>
      <c r="F157">
        <v>287.5</v>
      </c>
      <c r="G157" s="4">
        <f>+F157*Valores!$C$2</f>
        <v>287500</v>
      </c>
      <c r="H157" s="3">
        <f>G157*Valores!$C$6</f>
        <v>172500</v>
      </c>
      <c r="I157" s="56">
        <f>+H157+H157*(Valores!$E$6+Valores!$F$6+Valores!$G$6)</f>
        <v>310500</v>
      </c>
      <c r="J157" s="58">
        <f t="shared" si="2"/>
        <v>372600</v>
      </c>
      <c r="K157" s="37">
        <f>+I157/Valores!$C$2</f>
        <v>310.5</v>
      </c>
    </row>
    <row r="158" spans="1:11" ht="12.6" customHeight="1" x14ac:dyDescent="0.25">
      <c r="A158" s="21"/>
      <c r="B158" s="22" t="s">
        <v>103</v>
      </c>
      <c r="C158" s="22" t="s">
        <v>288</v>
      </c>
      <c r="D158" s="22">
        <v>24</v>
      </c>
      <c r="E158" s="21"/>
      <c r="F158">
        <v>45</v>
      </c>
      <c r="G158" s="4">
        <f>+F158*Valores!$C$2</f>
        <v>45000</v>
      </c>
      <c r="H158" s="3">
        <f>G158*Valores!$C$6</f>
        <v>27000</v>
      </c>
      <c r="I158" s="56">
        <f>+H158+H158*(Valores!$E$6+Valores!$F$6+Valores!$G$6)</f>
        <v>48600</v>
      </c>
      <c r="J158" s="58">
        <f t="shared" si="2"/>
        <v>58320</v>
      </c>
      <c r="K158" s="37">
        <f>+I158/Valores!$C$2</f>
        <v>48.6</v>
      </c>
    </row>
    <row r="159" spans="1:11" ht="12.6" customHeight="1" x14ac:dyDescent="0.25">
      <c r="A159" s="21"/>
      <c r="B159" s="22" t="s">
        <v>104</v>
      </c>
      <c r="C159" s="22" t="s">
        <v>289</v>
      </c>
      <c r="D159" s="22">
        <v>60</v>
      </c>
      <c r="E159" s="21"/>
      <c r="F159">
        <v>102.5</v>
      </c>
      <c r="G159" s="4">
        <f>+F159*Valores!$C$2</f>
        <v>102500</v>
      </c>
      <c r="H159" s="3">
        <f>G159*Valores!$C$6</f>
        <v>61500</v>
      </c>
      <c r="I159" s="56">
        <f>+H159+H159*(Valores!$E$6+Valores!$F$6+Valores!$G$6)</f>
        <v>110700</v>
      </c>
      <c r="J159" s="58">
        <f t="shared" si="2"/>
        <v>132840</v>
      </c>
      <c r="K159" s="37">
        <f>+I159/Valores!$C$2</f>
        <v>110.7</v>
      </c>
    </row>
    <row r="160" spans="1:11" ht="12.6" customHeight="1" x14ac:dyDescent="0.25">
      <c r="A160" s="21"/>
      <c r="B160" s="22" t="s">
        <v>105</v>
      </c>
      <c r="C160" s="22" t="s">
        <v>290</v>
      </c>
      <c r="D160" s="22">
        <v>60</v>
      </c>
      <c r="E160" s="21"/>
      <c r="F160">
        <v>155</v>
      </c>
      <c r="G160" s="4">
        <f>+F160*Valores!$C$2</f>
        <v>155000</v>
      </c>
      <c r="H160" s="3">
        <f>G160*Valores!$C$6</f>
        <v>93000</v>
      </c>
      <c r="I160" s="56">
        <f>+H160+H160*(Valores!$E$6+Valores!$F$6+Valores!$G$6)</f>
        <v>167400</v>
      </c>
      <c r="J160" s="58">
        <f t="shared" si="2"/>
        <v>200880</v>
      </c>
      <c r="K160" s="37">
        <f>+I160/Valores!$C$2</f>
        <v>167.4</v>
      </c>
    </row>
    <row r="161" spans="1:11" ht="12.6" customHeight="1" x14ac:dyDescent="0.25">
      <c r="A161" s="21"/>
      <c r="B161" s="22" t="s">
        <v>106</v>
      </c>
      <c r="C161" s="22" t="s">
        <v>291</v>
      </c>
      <c r="D161" s="22">
        <v>60</v>
      </c>
      <c r="E161" s="21"/>
      <c r="F161">
        <v>115</v>
      </c>
      <c r="G161" s="4">
        <f>+F161*Valores!$C$2</f>
        <v>115000</v>
      </c>
      <c r="H161" s="3">
        <f>G161*Valores!$C$6</f>
        <v>69000</v>
      </c>
      <c r="I161" s="56">
        <f>+H161+H161*(Valores!$E$6+Valores!$F$6+Valores!$G$6)</f>
        <v>124200</v>
      </c>
      <c r="J161" s="58">
        <f t="shared" si="2"/>
        <v>149040</v>
      </c>
      <c r="K161" s="37">
        <f>+I161/Valores!$C$2</f>
        <v>124.2</v>
      </c>
    </row>
    <row r="162" spans="1:11" ht="12.6" customHeight="1" x14ac:dyDescent="0.25">
      <c r="A162" s="21"/>
      <c r="B162" s="22" t="s">
        <v>107</v>
      </c>
      <c r="C162" s="36" t="s">
        <v>292</v>
      </c>
      <c r="D162" s="22">
        <v>60</v>
      </c>
      <c r="E162" s="21"/>
      <c r="F162">
        <v>707.5</v>
      </c>
      <c r="G162" s="4">
        <f>+F162*Valores!$C$2</f>
        <v>707500</v>
      </c>
      <c r="H162" s="3">
        <f>G162*Valores!$C$6</f>
        <v>424500</v>
      </c>
      <c r="I162" s="56">
        <f>+H162+H162*(Valores!$E$6+Valores!$F$6+Valores!$G$6)</f>
        <v>764100</v>
      </c>
      <c r="J162" s="58">
        <f t="shared" si="2"/>
        <v>916920</v>
      </c>
      <c r="K162" s="37">
        <f>+I162/Valores!$C$2</f>
        <v>764.1</v>
      </c>
    </row>
    <row r="163" spans="1:11" ht="12.6" customHeight="1" x14ac:dyDescent="0.25">
      <c r="A163" s="21"/>
      <c r="B163" s="22" t="s">
        <v>108</v>
      </c>
      <c r="C163" s="22" t="s">
        <v>293</v>
      </c>
      <c r="D163" s="22">
        <v>60</v>
      </c>
      <c r="E163" s="21"/>
      <c r="F163">
        <v>65</v>
      </c>
      <c r="G163" s="4">
        <f>+F163*Valores!$C$2</f>
        <v>65000</v>
      </c>
      <c r="H163" s="3">
        <f>G163*Valores!$C$6</f>
        <v>39000</v>
      </c>
      <c r="I163" s="56">
        <f>+H163+H163*(Valores!$E$6+Valores!$F$6+Valores!$G$6)</f>
        <v>70200</v>
      </c>
      <c r="J163" s="58">
        <f t="shared" si="2"/>
        <v>84240</v>
      </c>
      <c r="K163" s="37">
        <f>+I163/Valores!$C$2</f>
        <v>70.2</v>
      </c>
    </row>
    <row r="164" spans="1:11" ht="12.6" customHeight="1" x14ac:dyDescent="0.25">
      <c r="A164" s="21"/>
      <c r="B164" s="22" t="s">
        <v>109</v>
      </c>
      <c r="C164" s="36" t="s">
        <v>294</v>
      </c>
      <c r="D164" s="22">
        <v>60</v>
      </c>
      <c r="E164" s="21"/>
      <c r="F164">
        <v>87.5</v>
      </c>
      <c r="G164" s="4">
        <f>+F164*Valores!$C$2</f>
        <v>87500</v>
      </c>
      <c r="H164" s="3">
        <f>G164*Valores!$C$6</f>
        <v>52500</v>
      </c>
      <c r="I164" s="56">
        <f>+H164+H164*(Valores!$E$6+Valores!$F$6+Valores!$G$6)</f>
        <v>94500</v>
      </c>
      <c r="J164" s="58">
        <f t="shared" si="2"/>
        <v>113400</v>
      </c>
      <c r="K164" s="37">
        <f>+I164/Valores!$C$2</f>
        <v>94.5</v>
      </c>
    </row>
    <row r="165" spans="1:11" ht="12.6" customHeight="1" x14ac:dyDescent="0.25">
      <c r="A165" s="21"/>
      <c r="B165" s="22" t="s">
        <v>110</v>
      </c>
      <c r="C165" s="22" t="s">
        <v>295</v>
      </c>
      <c r="D165" s="22">
        <v>18</v>
      </c>
      <c r="E165" s="21"/>
      <c r="F165">
        <v>402.5</v>
      </c>
      <c r="G165" s="4">
        <f>+F165*Valores!$C$2</f>
        <v>402500</v>
      </c>
      <c r="H165" s="3">
        <f>G165*Valores!$C$6</f>
        <v>241500</v>
      </c>
      <c r="I165" s="56">
        <f>+H165+H165*(Valores!$E$6+Valores!$F$6+Valores!$G$6)</f>
        <v>434700</v>
      </c>
      <c r="J165" s="58">
        <f t="shared" si="2"/>
        <v>521640</v>
      </c>
      <c r="K165" s="37">
        <f>+I165/Valores!$C$2</f>
        <v>434.7</v>
      </c>
    </row>
    <row r="166" spans="1:11" ht="12.6" customHeight="1" x14ac:dyDescent="0.25">
      <c r="A166" s="21"/>
      <c r="B166" s="22" t="s">
        <v>111</v>
      </c>
      <c r="C166" s="22" t="s">
        <v>296</v>
      </c>
      <c r="D166" s="22">
        <v>18</v>
      </c>
      <c r="E166" s="21"/>
      <c r="F166">
        <v>595</v>
      </c>
      <c r="G166" s="4">
        <f>+F166*Valores!$C$2</f>
        <v>595000</v>
      </c>
      <c r="H166" s="3">
        <f>G166*Valores!$C$6</f>
        <v>357000</v>
      </c>
      <c r="I166" s="56">
        <f>+H166+H166*(Valores!$E$6+Valores!$F$6+Valores!$G$6)</f>
        <v>642600</v>
      </c>
      <c r="J166" s="58">
        <f t="shared" si="2"/>
        <v>771120</v>
      </c>
      <c r="K166" s="37">
        <f>+I166/Valores!$C$2</f>
        <v>642.6</v>
      </c>
    </row>
    <row r="167" spans="1:11" ht="12.6" customHeight="1" x14ac:dyDescent="0.25">
      <c r="A167" s="21"/>
      <c r="B167" s="22" t="s">
        <v>112</v>
      </c>
      <c r="C167" s="22" t="s">
        <v>297</v>
      </c>
      <c r="D167" s="22">
        <v>60</v>
      </c>
      <c r="E167" s="21"/>
      <c r="F167">
        <v>50</v>
      </c>
      <c r="G167" s="4">
        <f>+F167*Valores!$C$2</f>
        <v>50000</v>
      </c>
      <c r="H167" s="3">
        <f>G167*Valores!$C$6</f>
        <v>30000</v>
      </c>
      <c r="I167" s="56">
        <f>+H167+H167*(Valores!$E$6+Valores!$F$6+Valores!$G$6)</f>
        <v>54000</v>
      </c>
      <c r="J167" s="58">
        <f t="shared" si="2"/>
        <v>64800</v>
      </c>
      <c r="K167" s="37">
        <f>+I167/Valores!$C$2</f>
        <v>54</v>
      </c>
    </row>
    <row r="168" spans="1:11" ht="12.6" customHeight="1" x14ac:dyDescent="0.25">
      <c r="A168" s="21"/>
      <c r="B168" s="22" t="s">
        <v>113</v>
      </c>
      <c r="C168" s="22" t="s">
        <v>298</v>
      </c>
      <c r="D168" s="22">
        <v>60</v>
      </c>
      <c r="E168" s="21"/>
      <c r="F168">
        <v>107.5</v>
      </c>
      <c r="G168" s="4">
        <f>+F168*Valores!$C$2</f>
        <v>107500</v>
      </c>
      <c r="H168" s="3">
        <f>G168*Valores!$C$6</f>
        <v>64500</v>
      </c>
      <c r="I168" s="56">
        <f>+H168+H168*(Valores!$E$6+Valores!$F$6+Valores!$G$6)</f>
        <v>116100</v>
      </c>
      <c r="J168" s="58">
        <f t="shared" si="2"/>
        <v>139320</v>
      </c>
      <c r="K168" s="37">
        <f>+I168/Valores!$C$2</f>
        <v>116.1</v>
      </c>
    </row>
    <row r="169" spans="1:11" ht="12.6" customHeight="1" x14ac:dyDescent="0.25">
      <c r="A169" s="21"/>
      <c r="B169" s="22" t="s">
        <v>114</v>
      </c>
      <c r="C169" s="22" t="s">
        <v>299</v>
      </c>
      <c r="D169" s="22">
        <v>60</v>
      </c>
      <c r="E169" s="21"/>
      <c r="F169">
        <v>155</v>
      </c>
      <c r="G169" s="4">
        <f>+F169*Valores!$C$2</f>
        <v>155000</v>
      </c>
      <c r="H169" s="3">
        <f>G169*Valores!$C$6</f>
        <v>93000</v>
      </c>
      <c r="I169" s="56">
        <f>+H169+H169*(Valores!$E$6+Valores!$F$6+Valores!$G$6)</f>
        <v>167400</v>
      </c>
      <c r="J169" s="58">
        <f t="shared" si="2"/>
        <v>200880</v>
      </c>
      <c r="K169" s="37">
        <f>+I169/Valores!$C$2</f>
        <v>167.4</v>
      </c>
    </row>
    <row r="170" spans="1:11" ht="12.6" customHeight="1" x14ac:dyDescent="0.25">
      <c r="A170" s="21"/>
      <c r="B170" s="22" t="s">
        <v>115</v>
      </c>
      <c r="C170" s="22" t="s">
        <v>300</v>
      </c>
      <c r="D170" s="22">
        <v>60</v>
      </c>
      <c r="E170" s="21"/>
      <c r="F170">
        <v>90</v>
      </c>
      <c r="G170" s="4">
        <f>+F170*Valores!$C$2</f>
        <v>90000</v>
      </c>
      <c r="H170" s="3">
        <f>G170*Valores!$C$6</f>
        <v>54000</v>
      </c>
      <c r="I170" s="56">
        <f>+H170+H170*(Valores!$E$6+Valores!$F$6+Valores!$G$6)</f>
        <v>97200</v>
      </c>
      <c r="J170" s="58">
        <f t="shared" si="2"/>
        <v>116640</v>
      </c>
      <c r="K170" s="37">
        <f>+I170/Valores!$C$2</f>
        <v>97.2</v>
      </c>
    </row>
    <row r="171" spans="1:11" ht="12.6" customHeight="1" x14ac:dyDescent="0.25">
      <c r="A171" s="21"/>
      <c r="B171" s="22" t="s">
        <v>116</v>
      </c>
      <c r="C171" s="22" t="s">
        <v>301</v>
      </c>
      <c r="D171" s="22">
        <v>60</v>
      </c>
      <c r="E171" s="21"/>
      <c r="F171">
        <v>105</v>
      </c>
      <c r="G171" s="4">
        <f>+F171*Valores!$C$2</f>
        <v>105000</v>
      </c>
      <c r="H171" s="3">
        <f>G171*Valores!$C$6</f>
        <v>63000</v>
      </c>
      <c r="I171" s="56">
        <f>+H171+H171*(Valores!$E$6+Valores!$F$6+Valores!$G$6)</f>
        <v>113400</v>
      </c>
      <c r="J171" s="58">
        <f t="shared" si="2"/>
        <v>136080</v>
      </c>
      <c r="K171" s="37">
        <f>+I171/Valores!$C$2</f>
        <v>113.4</v>
      </c>
    </row>
    <row r="172" spans="1:11" ht="12.6" customHeight="1" x14ac:dyDescent="0.25">
      <c r="A172" s="21"/>
      <c r="B172" s="22" t="s">
        <v>117</v>
      </c>
      <c r="C172" s="22" t="s">
        <v>302</v>
      </c>
      <c r="D172" s="22">
        <v>60</v>
      </c>
      <c r="E172" s="21"/>
      <c r="F172">
        <v>315</v>
      </c>
      <c r="G172" s="4">
        <f>+F172*Valores!$C$2</f>
        <v>315000</v>
      </c>
      <c r="H172" s="3">
        <f>G172*Valores!$C$6</f>
        <v>189000</v>
      </c>
      <c r="I172" s="56">
        <f>+H172+H172*(Valores!$E$6+Valores!$F$6+Valores!$G$6)</f>
        <v>340200</v>
      </c>
      <c r="J172" s="58">
        <f t="shared" si="2"/>
        <v>408240</v>
      </c>
      <c r="K172" s="37">
        <f>+I172/Valores!$C$2</f>
        <v>340.2</v>
      </c>
    </row>
    <row r="173" spans="1:11" ht="12.6" customHeight="1" x14ac:dyDescent="0.25">
      <c r="A173" s="21"/>
      <c r="B173" s="22" t="s">
        <v>118</v>
      </c>
      <c r="C173" s="22" t="s">
        <v>303</v>
      </c>
      <c r="D173" s="22">
        <v>60</v>
      </c>
      <c r="E173" s="21"/>
      <c r="F173">
        <v>32.5</v>
      </c>
      <c r="G173" s="4">
        <f>+F173*Valores!$C$2</f>
        <v>32500</v>
      </c>
      <c r="H173" s="3">
        <f>G173*Valores!$C$6</f>
        <v>19500</v>
      </c>
      <c r="I173" s="56">
        <f>+H173+H173*(Valores!$E$6+Valores!$F$6+Valores!$G$6)</f>
        <v>35100</v>
      </c>
      <c r="J173" s="58">
        <f t="shared" si="2"/>
        <v>42120</v>
      </c>
      <c r="K173" s="37">
        <f>+I173/Valores!$C$2</f>
        <v>35.1</v>
      </c>
    </row>
    <row r="174" spans="1:11" ht="12.6" customHeight="1" x14ac:dyDescent="0.25">
      <c r="A174" s="21"/>
      <c r="B174" s="22" t="s">
        <v>119</v>
      </c>
      <c r="C174" s="22" t="s">
        <v>304</v>
      </c>
      <c r="D174" s="22">
        <v>60</v>
      </c>
      <c r="E174" s="21"/>
      <c r="F174">
        <v>37.5</v>
      </c>
      <c r="G174" s="4">
        <f>+F174*Valores!$C$2</f>
        <v>37500</v>
      </c>
      <c r="H174" s="3">
        <f>G174*Valores!$C$6</f>
        <v>22500</v>
      </c>
      <c r="I174" s="56">
        <f>+H174+H174*(Valores!$E$6+Valores!$F$6+Valores!$G$6)</f>
        <v>40500</v>
      </c>
      <c r="J174" s="58">
        <f t="shared" si="2"/>
        <v>48600</v>
      </c>
      <c r="K174" s="37">
        <f>+I174/Valores!$C$2</f>
        <v>40.5</v>
      </c>
    </row>
    <row r="175" spans="1:11" ht="12.6" customHeight="1" x14ac:dyDescent="0.25">
      <c r="A175" s="21"/>
      <c r="B175" s="22" t="s">
        <v>120</v>
      </c>
      <c r="C175" s="22" t="s">
        <v>305</v>
      </c>
      <c r="D175" s="22">
        <v>60</v>
      </c>
      <c r="E175" s="21"/>
      <c r="F175">
        <v>400</v>
      </c>
      <c r="G175" s="4">
        <f>+F175*Valores!$C$2</f>
        <v>400000</v>
      </c>
      <c r="H175" s="3">
        <f>G175*Valores!$C$6</f>
        <v>240000</v>
      </c>
      <c r="I175" s="56">
        <f>+H175+H175*(Valores!$E$6+Valores!$F$6+Valores!$G$6)</f>
        <v>432000</v>
      </c>
      <c r="J175" s="58">
        <f t="shared" si="2"/>
        <v>518400</v>
      </c>
      <c r="K175" s="37">
        <f>+I175/Valores!$C$2</f>
        <v>432</v>
      </c>
    </row>
    <row r="176" spans="1:11" ht="12.6" customHeight="1" x14ac:dyDescent="0.25">
      <c r="A176" s="21"/>
      <c r="B176" s="22" t="s">
        <v>121</v>
      </c>
      <c r="C176" s="22" t="s">
        <v>306</v>
      </c>
      <c r="D176" s="22">
        <v>60</v>
      </c>
      <c r="E176" s="21"/>
      <c r="F176">
        <v>647.5</v>
      </c>
      <c r="G176" s="4">
        <f>+F176*Valores!$C$2</f>
        <v>647500</v>
      </c>
      <c r="H176" s="3">
        <f>G176*Valores!$C$6</f>
        <v>388500</v>
      </c>
      <c r="I176" s="56">
        <f>+H176+H176*(Valores!$E$6+Valores!$F$6+Valores!$G$6)</f>
        <v>699300</v>
      </c>
      <c r="J176" s="58">
        <f t="shared" si="2"/>
        <v>839160</v>
      </c>
      <c r="K176" s="37">
        <f>+I176/Valores!$C$2</f>
        <v>699.3</v>
      </c>
    </row>
    <row r="177" spans="1:11" ht="12.6" customHeight="1" x14ac:dyDescent="0.25">
      <c r="A177" s="21"/>
      <c r="B177" s="22" t="s">
        <v>122</v>
      </c>
      <c r="C177" s="36" t="s">
        <v>307</v>
      </c>
      <c r="D177" s="22">
        <v>60</v>
      </c>
      <c r="E177" s="21"/>
      <c r="F177">
        <v>75</v>
      </c>
      <c r="G177" s="4">
        <f>+F177*Valores!$C$2</f>
        <v>75000</v>
      </c>
      <c r="H177" s="3">
        <f>G177*Valores!$C$6</f>
        <v>45000</v>
      </c>
      <c r="I177" s="56">
        <f>+H177+H177*(Valores!$E$6+Valores!$F$6+Valores!$G$6)</f>
        <v>81000</v>
      </c>
      <c r="J177" s="58">
        <f t="shared" si="2"/>
        <v>97200</v>
      </c>
      <c r="K177" s="37">
        <f>+I177/Valores!$C$2</f>
        <v>81</v>
      </c>
    </row>
    <row r="178" spans="1:11" ht="12.6" customHeight="1" x14ac:dyDescent="0.25">
      <c r="A178" s="21"/>
      <c r="B178" s="22" t="s">
        <v>123</v>
      </c>
      <c r="C178" s="22" t="s">
        <v>308</v>
      </c>
      <c r="D178" s="22">
        <v>60</v>
      </c>
      <c r="E178" s="21"/>
      <c r="F178">
        <v>80</v>
      </c>
      <c r="G178" s="4">
        <f>+F178*Valores!$C$2</f>
        <v>80000</v>
      </c>
      <c r="H178" s="3">
        <f>G178*Valores!$C$6</f>
        <v>48000</v>
      </c>
      <c r="I178" s="56">
        <f>+H178+H178*(Valores!$E$6+Valores!$F$6+Valores!$G$6)</f>
        <v>86400</v>
      </c>
      <c r="J178" s="58">
        <f t="shared" si="2"/>
        <v>103680</v>
      </c>
      <c r="K178" s="37">
        <f>+I178/Valores!$C$2</f>
        <v>86.4</v>
      </c>
    </row>
    <row r="179" spans="1:11" ht="12.6" customHeight="1" x14ac:dyDescent="0.25">
      <c r="A179" s="21"/>
      <c r="B179" s="22" t="s">
        <v>124</v>
      </c>
      <c r="C179" s="22" t="s">
        <v>309</v>
      </c>
      <c r="D179" s="22">
        <v>60</v>
      </c>
      <c r="E179" s="21"/>
      <c r="F179">
        <v>52.5</v>
      </c>
      <c r="G179" s="4">
        <f>+F179*Valores!$C$2</f>
        <v>52500</v>
      </c>
      <c r="H179" s="3">
        <f>G179*Valores!$C$6</f>
        <v>31500</v>
      </c>
      <c r="I179" s="56">
        <f>+H179+H179*(Valores!$E$6+Valores!$F$6+Valores!$G$6)</f>
        <v>56700</v>
      </c>
      <c r="J179" s="58">
        <f t="shared" si="2"/>
        <v>68040</v>
      </c>
      <c r="K179" s="37">
        <f>+I179/Valores!$C$2</f>
        <v>56.7</v>
      </c>
    </row>
    <row r="180" spans="1:11" ht="12.6" customHeight="1" x14ac:dyDescent="0.25">
      <c r="A180" s="21"/>
      <c r="B180" s="22" t="s">
        <v>125</v>
      </c>
      <c r="C180" s="36" t="s">
        <v>310</v>
      </c>
      <c r="D180" s="22">
        <v>60</v>
      </c>
      <c r="E180" s="21"/>
      <c r="F180">
        <v>85</v>
      </c>
      <c r="G180" s="4">
        <f>+F180*Valores!$C$2</f>
        <v>85000</v>
      </c>
      <c r="H180" s="3">
        <f>G180*Valores!$C$6</f>
        <v>51000</v>
      </c>
      <c r="I180" s="56">
        <f>+H180+H180*(Valores!$E$6+Valores!$F$6+Valores!$G$6)</f>
        <v>91800</v>
      </c>
      <c r="J180" s="58">
        <f t="shared" si="2"/>
        <v>110160</v>
      </c>
      <c r="K180" s="37">
        <f>+I180/Valores!$C$2</f>
        <v>91.8</v>
      </c>
    </row>
    <row r="181" spans="1:11" ht="12.6" customHeight="1" x14ac:dyDescent="0.25">
      <c r="A181" s="21"/>
      <c r="B181" s="22" t="s">
        <v>126</v>
      </c>
      <c r="C181" s="22" t="s">
        <v>311</v>
      </c>
      <c r="D181" s="22">
        <v>60</v>
      </c>
      <c r="E181" s="21"/>
      <c r="F181">
        <v>65</v>
      </c>
      <c r="G181" s="4">
        <f>+F181*Valores!$C$2</f>
        <v>65000</v>
      </c>
      <c r="H181" s="3">
        <f>G181*Valores!$C$6</f>
        <v>39000</v>
      </c>
      <c r="I181" s="56">
        <f>+H181+H181*(Valores!$E$6+Valores!$F$6+Valores!$G$6)</f>
        <v>70200</v>
      </c>
      <c r="J181" s="58">
        <f t="shared" si="2"/>
        <v>84240</v>
      </c>
      <c r="K181" s="37">
        <f>+I181/Valores!$C$2</f>
        <v>70.2</v>
      </c>
    </row>
    <row r="182" spans="1:11" ht="12.6" customHeight="1" x14ac:dyDescent="0.25">
      <c r="A182" s="21"/>
      <c r="B182" s="22" t="s">
        <v>127</v>
      </c>
      <c r="C182" s="22" t="s">
        <v>312</v>
      </c>
      <c r="D182" s="22">
        <v>60</v>
      </c>
      <c r="E182" s="21"/>
      <c r="F182">
        <v>37.5</v>
      </c>
      <c r="G182" s="4">
        <f>+F182*Valores!$C$2</f>
        <v>37500</v>
      </c>
      <c r="H182" s="3">
        <f>G182*Valores!$C$6</f>
        <v>22500</v>
      </c>
      <c r="I182" s="56">
        <f>+H182+H182*(Valores!$E$6+Valores!$F$6+Valores!$G$6)</f>
        <v>40500</v>
      </c>
      <c r="J182" s="58">
        <f t="shared" si="2"/>
        <v>48600</v>
      </c>
      <c r="K182" s="37">
        <f>+I182/Valores!$C$2</f>
        <v>40.5</v>
      </c>
    </row>
    <row r="183" spans="1:11" ht="12.6" customHeight="1" x14ac:dyDescent="0.25">
      <c r="A183" s="21"/>
      <c r="B183" s="22" t="s">
        <v>128</v>
      </c>
      <c r="C183" s="22" t="s">
        <v>313</v>
      </c>
      <c r="D183" s="22">
        <v>60</v>
      </c>
      <c r="E183" s="21"/>
      <c r="F183">
        <v>102.5</v>
      </c>
      <c r="G183" s="4">
        <f>+F183*Valores!$C$2</f>
        <v>102500</v>
      </c>
      <c r="H183" s="3">
        <f>G183*Valores!$C$6</f>
        <v>61500</v>
      </c>
      <c r="I183" s="56">
        <f>+H183+H183*(Valores!$E$6+Valores!$F$6+Valores!$G$6)</f>
        <v>110700</v>
      </c>
      <c r="J183" s="58">
        <f t="shared" si="2"/>
        <v>132840</v>
      </c>
      <c r="K183" s="37">
        <f>+I183/Valores!$C$2</f>
        <v>110.7</v>
      </c>
    </row>
    <row r="184" spans="1:11" ht="12.6" customHeight="1" x14ac:dyDescent="0.25">
      <c r="A184" s="21"/>
      <c r="B184" s="22" t="s">
        <v>129</v>
      </c>
      <c r="C184" s="22" t="s">
        <v>314</v>
      </c>
      <c r="D184" s="22">
        <v>60</v>
      </c>
      <c r="E184" s="21"/>
      <c r="F184">
        <v>32.5</v>
      </c>
      <c r="G184" s="4">
        <f>+F184*Valores!$C$2</f>
        <v>32500</v>
      </c>
      <c r="H184" s="3">
        <f>G184*Valores!$C$6</f>
        <v>19500</v>
      </c>
      <c r="I184" s="56">
        <f>+H184+H184*(Valores!$E$6+Valores!$F$6+Valores!$G$6)</f>
        <v>35100</v>
      </c>
      <c r="J184" s="58">
        <f t="shared" si="2"/>
        <v>42120</v>
      </c>
      <c r="K184" s="37">
        <f>+I184/Valores!$C$2</f>
        <v>35.1</v>
      </c>
    </row>
    <row r="185" spans="1:11" ht="12.6" customHeight="1" x14ac:dyDescent="0.25">
      <c r="A185" s="21"/>
      <c r="B185" s="22" t="s">
        <v>130</v>
      </c>
      <c r="C185" s="22" t="s">
        <v>315</v>
      </c>
      <c r="D185" s="22">
        <v>60</v>
      </c>
      <c r="E185" s="21"/>
      <c r="F185">
        <v>45</v>
      </c>
      <c r="G185" s="4">
        <f>+F185*Valores!$C$2</f>
        <v>45000</v>
      </c>
      <c r="H185" s="3">
        <f>G185*Valores!$C$6</f>
        <v>27000</v>
      </c>
      <c r="I185" s="56">
        <f>+H185+H185*(Valores!$E$6+Valores!$F$6+Valores!$G$6)</f>
        <v>48600</v>
      </c>
      <c r="J185" s="58">
        <f t="shared" si="2"/>
        <v>58320</v>
      </c>
      <c r="K185" s="37">
        <f>+I185/Valores!$C$2</f>
        <v>48.6</v>
      </c>
    </row>
    <row r="186" spans="1:11" ht="12.6" customHeight="1" x14ac:dyDescent="0.25">
      <c r="A186" s="21"/>
      <c r="B186" s="22" t="s">
        <v>131</v>
      </c>
      <c r="C186" s="22" t="s">
        <v>316</v>
      </c>
      <c r="D186" s="22">
        <v>60</v>
      </c>
      <c r="E186" s="21"/>
      <c r="F186">
        <v>187.5</v>
      </c>
      <c r="G186" s="4">
        <f>+F186*Valores!$C$2</f>
        <v>187500</v>
      </c>
      <c r="H186" s="3">
        <f>G186*Valores!$C$6</f>
        <v>112500</v>
      </c>
      <c r="I186" s="56">
        <f>+H186+H186*(Valores!$E$6+Valores!$F$6+Valores!$G$6)</f>
        <v>202500</v>
      </c>
      <c r="J186" s="58">
        <f t="shared" si="2"/>
        <v>243000</v>
      </c>
      <c r="K186" s="37">
        <f>+I186/Valores!$C$2</f>
        <v>202.5</v>
      </c>
    </row>
    <row r="187" spans="1:11" ht="12.6" customHeight="1" x14ac:dyDescent="0.25">
      <c r="A187" s="21"/>
      <c r="B187" s="22" t="s">
        <v>317</v>
      </c>
      <c r="C187" s="22" t="s">
        <v>318</v>
      </c>
      <c r="D187" s="22">
        <v>60</v>
      </c>
      <c r="E187" s="21"/>
      <c r="F187">
        <v>125</v>
      </c>
      <c r="G187" s="4">
        <f>+F187*Valores!$C$2</f>
        <v>125000</v>
      </c>
      <c r="H187" s="3">
        <f>G187*Valores!$C$6</f>
        <v>75000</v>
      </c>
      <c r="I187" s="56">
        <f>+H187+H187*(Valores!$E$6+Valores!$F$6+Valores!$G$6)</f>
        <v>135000</v>
      </c>
      <c r="J187" s="58">
        <f t="shared" si="2"/>
        <v>162000</v>
      </c>
      <c r="K187" s="37">
        <f>+I187/Valores!$C$2</f>
        <v>135</v>
      </c>
    </row>
    <row r="188" spans="1:11" ht="12.6" customHeight="1" x14ac:dyDescent="0.25">
      <c r="A188" s="21"/>
      <c r="B188" s="22" t="s">
        <v>319</v>
      </c>
      <c r="C188" s="22" t="s">
        <v>320</v>
      </c>
      <c r="D188" s="22">
        <v>60</v>
      </c>
      <c r="E188" s="21"/>
      <c r="F188">
        <v>85</v>
      </c>
      <c r="G188" s="4">
        <f>+F188*Valores!$C$2</f>
        <v>85000</v>
      </c>
      <c r="H188" s="3">
        <f>G188*Valores!$C$6</f>
        <v>51000</v>
      </c>
      <c r="I188" s="56">
        <f>+H188+H188*(Valores!$E$6+Valores!$F$6+Valores!$G$6)</f>
        <v>91800</v>
      </c>
      <c r="J188" s="58">
        <f t="shared" si="2"/>
        <v>110160</v>
      </c>
      <c r="K188" s="37">
        <f>+I188/Valores!$C$2</f>
        <v>91.8</v>
      </c>
    </row>
    <row r="189" spans="1:11" ht="12.6" customHeight="1" x14ac:dyDescent="0.25">
      <c r="A189" s="21"/>
      <c r="B189" s="22" t="s">
        <v>132</v>
      </c>
      <c r="C189" s="22" t="s">
        <v>321</v>
      </c>
      <c r="D189" s="22">
        <v>60</v>
      </c>
      <c r="E189" s="21"/>
      <c r="F189">
        <v>155</v>
      </c>
      <c r="G189" s="4">
        <f>+F189*Valores!$C$2</f>
        <v>155000</v>
      </c>
      <c r="H189" s="3">
        <f>G189*Valores!$C$6</f>
        <v>93000</v>
      </c>
      <c r="I189" s="56">
        <f>+H189+H189*(Valores!$E$6+Valores!$F$6+Valores!$G$6)</f>
        <v>167400</v>
      </c>
      <c r="J189" s="58">
        <f t="shared" si="2"/>
        <v>200880</v>
      </c>
      <c r="K189" s="37">
        <f>+I189/Valores!$C$2</f>
        <v>167.4</v>
      </c>
    </row>
    <row r="190" spans="1:11" ht="12.6" customHeight="1" x14ac:dyDescent="0.25">
      <c r="A190" s="21"/>
      <c r="B190" s="22" t="s">
        <v>133</v>
      </c>
      <c r="C190" s="22" t="s">
        <v>322</v>
      </c>
      <c r="D190" s="22">
        <v>60</v>
      </c>
      <c r="E190" s="21"/>
      <c r="F190">
        <v>185</v>
      </c>
      <c r="G190" s="4">
        <f>+F190*Valores!$C$2</f>
        <v>185000</v>
      </c>
      <c r="H190" s="3">
        <f>G190*Valores!$C$6</f>
        <v>111000</v>
      </c>
      <c r="I190" s="56">
        <f>+H190+H190*(Valores!$E$6+Valores!$F$6+Valores!$G$6)</f>
        <v>199800</v>
      </c>
      <c r="J190" s="58">
        <f t="shared" si="2"/>
        <v>239760</v>
      </c>
      <c r="K190" s="37">
        <f>+I190/Valores!$C$2</f>
        <v>199.8</v>
      </c>
    </row>
    <row r="191" spans="1:11" ht="12.6" customHeight="1" x14ac:dyDescent="0.25">
      <c r="A191" s="21"/>
      <c r="B191" s="22" t="s">
        <v>134</v>
      </c>
      <c r="C191" s="36" t="s">
        <v>323</v>
      </c>
      <c r="D191" s="22">
        <v>60</v>
      </c>
      <c r="E191" s="21"/>
      <c r="F191">
        <v>225</v>
      </c>
      <c r="G191" s="4">
        <f>+F191*Valores!$C$2</f>
        <v>225000</v>
      </c>
      <c r="H191" s="3">
        <f>G191*Valores!$C$6</f>
        <v>135000</v>
      </c>
      <c r="I191" s="56">
        <f>+H191+H191*(Valores!$E$6+Valores!$F$6+Valores!$G$6)</f>
        <v>243000</v>
      </c>
      <c r="J191" s="58">
        <f t="shared" si="2"/>
        <v>291600</v>
      </c>
      <c r="K191" s="37">
        <f>+I191/Valores!$C$2</f>
        <v>243</v>
      </c>
    </row>
    <row r="192" spans="1:11" ht="12.6" customHeight="1" x14ac:dyDescent="0.25">
      <c r="A192" s="21"/>
      <c r="B192" s="22" t="s">
        <v>135</v>
      </c>
      <c r="C192" s="36" t="s">
        <v>324</v>
      </c>
      <c r="D192" s="22">
        <v>60</v>
      </c>
      <c r="E192" s="21"/>
      <c r="F192">
        <v>1410</v>
      </c>
      <c r="G192" s="4">
        <f>+F192*Valores!$C$2</f>
        <v>1410000</v>
      </c>
      <c r="H192" s="3">
        <f>G192*Valores!$C$6</f>
        <v>846000</v>
      </c>
      <c r="I192" s="56">
        <f>+H192+H192*(Valores!$E$6+Valores!$F$6+Valores!$G$6)</f>
        <v>1522800</v>
      </c>
      <c r="J192" s="58">
        <f t="shared" si="2"/>
        <v>1827360</v>
      </c>
      <c r="K192" s="37">
        <f>+I192/Valores!$C$2</f>
        <v>1522.8</v>
      </c>
    </row>
    <row r="193" spans="1:11" ht="12.6" customHeight="1" x14ac:dyDescent="0.25">
      <c r="A193" s="21"/>
      <c r="B193" s="22" t="s">
        <v>136</v>
      </c>
      <c r="C193" s="22" t="s">
        <v>325</v>
      </c>
      <c r="D193" s="22">
        <v>60</v>
      </c>
      <c r="E193" s="21"/>
      <c r="F193">
        <v>312.5</v>
      </c>
      <c r="G193" s="4">
        <f>+F193*Valores!$C$2</f>
        <v>312500</v>
      </c>
      <c r="H193" s="3">
        <f>G193*Valores!$C$6</f>
        <v>187500</v>
      </c>
      <c r="I193" s="56">
        <f>+H193+H193*(Valores!$E$6+Valores!$F$6+Valores!$G$6)</f>
        <v>337500</v>
      </c>
      <c r="J193" s="58">
        <f t="shared" si="2"/>
        <v>405000</v>
      </c>
      <c r="K193" s="37">
        <f>+I193/Valores!$C$2</f>
        <v>337.5</v>
      </c>
    </row>
    <row r="194" spans="1:11" ht="12.6" customHeight="1" x14ac:dyDescent="0.25">
      <c r="A194" s="21"/>
      <c r="B194" s="22" t="s">
        <v>137</v>
      </c>
      <c r="C194" s="22" t="s">
        <v>326</v>
      </c>
      <c r="D194" s="22">
        <v>60</v>
      </c>
      <c r="E194" s="21"/>
      <c r="F194">
        <v>222.5</v>
      </c>
      <c r="G194" s="4">
        <f>+F194*Valores!$C$2</f>
        <v>222500</v>
      </c>
      <c r="H194" s="3">
        <f>G194*Valores!$C$6</f>
        <v>133500</v>
      </c>
      <c r="I194" s="56">
        <f>+H194+H194*(Valores!$E$6+Valores!$F$6+Valores!$G$6)</f>
        <v>240300</v>
      </c>
      <c r="J194" s="58">
        <f t="shared" si="2"/>
        <v>288360</v>
      </c>
      <c r="K194" s="37">
        <f>+I194/Valores!$C$2</f>
        <v>240.3</v>
      </c>
    </row>
    <row r="195" spans="1:11" ht="12.6" customHeight="1" x14ac:dyDescent="0.25">
      <c r="A195" s="21"/>
      <c r="B195" s="22" t="s">
        <v>138</v>
      </c>
      <c r="C195" s="22" t="s">
        <v>327</v>
      </c>
      <c r="D195" s="22">
        <v>60</v>
      </c>
      <c r="E195" s="21"/>
      <c r="F195">
        <v>270</v>
      </c>
      <c r="G195" s="4">
        <f>+F195*Valores!$C$2</f>
        <v>270000</v>
      </c>
      <c r="H195" s="3">
        <f>G195*Valores!$C$6</f>
        <v>162000</v>
      </c>
      <c r="I195" s="56">
        <f>+H195+H195*(Valores!$E$6+Valores!$F$6+Valores!$G$6)</f>
        <v>291600</v>
      </c>
      <c r="J195" s="58">
        <f t="shared" si="2"/>
        <v>349920</v>
      </c>
      <c r="K195" s="37">
        <f>+I195/Valores!$C$2</f>
        <v>291.60000000000002</v>
      </c>
    </row>
    <row r="196" spans="1:11" ht="12.6" customHeight="1" x14ac:dyDescent="0.25">
      <c r="A196" s="21"/>
      <c r="B196" s="22" t="s">
        <v>139</v>
      </c>
      <c r="C196" s="22" t="s">
        <v>140</v>
      </c>
      <c r="D196" s="22">
        <v>60</v>
      </c>
      <c r="E196" s="21"/>
      <c r="F196">
        <v>240</v>
      </c>
      <c r="G196" s="4">
        <f>+F196*Valores!$C$2</f>
        <v>240000</v>
      </c>
      <c r="H196" s="3">
        <f>G196*Valores!$C$6</f>
        <v>144000</v>
      </c>
      <c r="I196" s="56">
        <f>+H196+H196*(Valores!$E$6+Valores!$F$6+Valores!$G$6)</f>
        <v>259200</v>
      </c>
      <c r="J196" s="58">
        <f t="shared" si="2"/>
        <v>311040</v>
      </c>
      <c r="K196" s="37">
        <f>+I196/Valores!$C$2</f>
        <v>259.2</v>
      </c>
    </row>
    <row r="197" spans="1:11" ht="12.6" customHeight="1" x14ac:dyDescent="0.25">
      <c r="A197" s="21"/>
      <c r="B197" s="22" t="s">
        <v>141</v>
      </c>
      <c r="C197" s="22" t="s">
        <v>328</v>
      </c>
      <c r="D197" s="22">
        <v>60</v>
      </c>
      <c r="E197" s="21"/>
      <c r="F197">
        <v>95</v>
      </c>
      <c r="G197" s="4">
        <f>+F197*Valores!$C$2</f>
        <v>95000</v>
      </c>
      <c r="H197" s="3">
        <f>G197*Valores!$C$6</f>
        <v>57000</v>
      </c>
      <c r="I197" s="56">
        <f>+H197+H197*(Valores!$E$6+Valores!$F$6+Valores!$G$6)</f>
        <v>102600</v>
      </c>
      <c r="J197" s="58">
        <f t="shared" ref="J197:J231" si="3">+I197*$M$1</f>
        <v>123120</v>
      </c>
      <c r="K197" s="37">
        <f>+I197/Valores!$C$2</f>
        <v>102.6</v>
      </c>
    </row>
    <row r="198" spans="1:11" ht="12.6" customHeight="1" x14ac:dyDescent="0.25">
      <c r="A198" s="21"/>
      <c r="B198" s="22" t="s">
        <v>142</v>
      </c>
      <c r="C198" s="22" t="s">
        <v>143</v>
      </c>
      <c r="D198" s="22">
        <v>60</v>
      </c>
      <c r="E198" s="21"/>
      <c r="F198">
        <v>112.5</v>
      </c>
      <c r="G198" s="4">
        <f>+F198*Valores!$C$2</f>
        <v>112500</v>
      </c>
      <c r="H198" s="3">
        <f>G198*Valores!$C$6</f>
        <v>67500</v>
      </c>
      <c r="I198" s="56">
        <f>+H198+H198*(Valores!$E$6+Valores!$F$6+Valores!$G$6)</f>
        <v>121500</v>
      </c>
      <c r="J198" s="58">
        <f t="shared" si="3"/>
        <v>145800</v>
      </c>
      <c r="K198" s="37">
        <f>+I198/Valores!$C$2</f>
        <v>121.5</v>
      </c>
    </row>
    <row r="199" spans="1:11" ht="12.6" customHeight="1" x14ac:dyDescent="0.25">
      <c r="A199" s="21"/>
      <c r="B199" s="22" t="s">
        <v>144</v>
      </c>
      <c r="C199" s="22" t="s">
        <v>329</v>
      </c>
      <c r="D199" s="22">
        <v>60</v>
      </c>
      <c r="E199" s="21"/>
      <c r="F199">
        <v>15000</v>
      </c>
      <c r="G199" s="4">
        <f>+F199*Valores!$C$2</f>
        <v>15000000</v>
      </c>
      <c r="H199" s="3">
        <f>G199*Valores!$C$6</f>
        <v>9000000</v>
      </c>
      <c r="I199" s="56">
        <f>+H199+H199*(Valores!$E$6+Valores!$F$6+Valores!$G$6)</f>
        <v>16200000</v>
      </c>
      <c r="J199" s="58">
        <f t="shared" si="3"/>
        <v>19440000</v>
      </c>
      <c r="K199" s="37">
        <f>+I199/Valores!$C$2</f>
        <v>16200</v>
      </c>
    </row>
    <row r="200" spans="1:11" ht="12.6" customHeight="1" x14ac:dyDescent="0.25">
      <c r="A200" s="21"/>
      <c r="B200" s="22" t="s">
        <v>145</v>
      </c>
      <c r="C200" s="22" t="s">
        <v>330</v>
      </c>
      <c r="D200" s="22">
        <v>60</v>
      </c>
      <c r="E200" s="21"/>
      <c r="F200">
        <v>437.5</v>
      </c>
      <c r="G200" s="4">
        <f>+F200*Valores!$C$2</f>
        <v>437500</v>
      </c>
      <c r="H200" s="3">
        <f>G200*Valores!$C$6</f>
        <v>262500</v>
      </c>
      <c r="I200" s="56">
        <f>+H200+H200*(Valores!$E$6+Valores!$F$6+Valores!$G$6)</f>
        <v>472500</v>
      </c>
      <c r="J200" s="58">
        <f t="shared" si="3"/>
        <v>567000</v>
      </c>
      <c r="K200" s="37">
        <f>+I200/Valores!$C$2</f>
        <v>472.5</v>
      </c>
    </row>
    <row r="201" spans="1:11" ht="12.6" customHeight="1" x14ac:dyDescent="0.25">
      <c r="A201" s="21"/>
      <c r="B201" s="22" t="s">
        <v>146</v>
      </c>
      <c r="C201" s="22" t="s">
        <v>331</v>
      </c>
      <c r="D201" s="22">
        <v>60</v>
      </c>
      <c r="E201" s="21"/>
      <c r="F201">
        <v>850</v>
      </c>
      <c r="G201" s="4">
        <f>+F201*Valores!$C$2</f>
        <v>850000</v>
      </c>
      <c r="H201" s="3">
        <f>G201*Valores!$C$6</f>
        <v>510000</v>
      </c>
      <c r="I201" s="56">
        <f>+H201+H201*(Valores!$E$6+Valores!$F$6+Valores!$G$6)</f>
        <v>918000</v>
      </c>
      <c r="J201" s="58">
        <f t="shared" si="3"/>
        <v>1101600</v>
      </c>
      <c r="K201" s="37">
        <f>+I201/Valores!$C$2</f>
        <v>918</v>
      </c>
    </row>
    <row r="202" spans="1:11" ht="12.6" customHeight="1" x14ac:dyDescent="0.25">
      <c r="A202" s="21"/>
      <c r="B202" s="22" t="s">
        <v>332</v>
      </c>
      <c r="C202" s="22" t="s">
        <v>333</v>
      </c>
      <c r="D202" s="22">
        <v>12</v>
      </c>
      <c r="E202" s="21"/>
      <c r="F202">
        <v>3612.5</v>
      </c>
      <c r="G202" s="4">
        <f>+F202*Valores!$C$2</f>
        <v>3612500</v>
      </c>
      <c r="H202" s="3">
        <f>G202*Valores!$C$6</f>
        <v>2167500</v>
      </c>
      <c r="I202" s="56">
        <f>+H202+H202*(Valores!$E$6+Valores!$F$6+Valores!$G$6)</f>
        <v>3901500</v>
      </c>
      <c r="J202" s="58">
        <f t="shared" si="3"/>
        <v>4681800</v>
      </c>
      <c r="K202" s="37">
        <f>+I202/Valores!$C$2</f>
        <v>3901.5</v>
      </c>
    </row>
    <row r="203" spans="1:11" ht="12.6" customHeight="1" x14ac:dyDescent="0.25">
      <c r="A203" s="21"/>
      <c r="B203" s="22" t="s">
        <v>334</v>
      </c>
      <c r="C203" s="22" t="s">
        <v>335</v>
      </c>
      <c r="D203" s="22">
        <v>12</v>
      </c>
      <c r="E203" s="21"/>
      <c r="F203">
        <v>4500</v>
      </c>
      <c r="G203" s="4">
        <f>+F203*Valores!$C$2</f>
        <v>4500000</v>
      </c>
      <c r="H203" s="3">
        <f>G203*Valores!$C$6</f>
        <v>2700000</v>
      </c>
      <c r="I203" s="56">
        <f>+H203+H203*(Valores!$E$6+Valores!$F$6+Valores!$G$6)</f>
        <v>4860000</v>
      </c>
      <c r="J203" s="58">
        <f t="shared" si="3"/>
        <v>5832000</v>
      </c>
      <c r="K203" s="37">
        <f>+I203/Valores!$C$2</f>
        <v>4860</v>
      </c>
    </row>
    <row r="204" spans="1:11" ht="12.6" customHeight="1" x14ac:dyDescent="0.25">
      <c r="A204" s="21"/>
      <c r="B204" s="22" t="s">
        <v>147</v>
      </c>
      <c r="C204" s="22" t="s">
        <v>336</v>
      </c>
      <c r="D204" s="22">
        <v>60</v>
      </c>
      <c r="E204" s="21"/>
      <c r="F204">
        <v>700</v>
      </c>
      <c r="G204" s="4">
        <f>+F204*Valores!$C$2</f>
        <v>700000</v>
      </c>
      <c r="H204" s="3">
        <f>G204*Valores!$C$6</f>
        <v>420000</v>
      </c>
      <c r="I204" s="56">
        <f>+H204+H204*(Valores!$E$6+Valores!$F$6+Valores!$G$6)</f>
        <v>756000</v>
      </c>
      <c r="J204" s="58">
        <f t="shared" si="3"/>
        <v>907200</v>
      </c>
      <c r="K204" s="37">
        <f>+I204/Valores!$C$2</f>
        <v>756</v>
      </c>
    </row>
    <row r="205" spans="1:11" ht="12.6" customHeight="1" x14ac:dyDescent="0.25">
      <c r="A205" s="21"/>
      <c r="B205" s="22" t="s">
        <v>148</v>
      </c>
      <c r="C205" s="22" t="s">
        <v>337</v>
      </c>
      <c r="D205" s="22">
        <v>60</v>
      </c>
      <c r="E205" s="21"/>
      <c r="F205">
        <v>675</v>
      </c>
      <c r="G205" s="4">
        <f>+F205*Valores!$C$2</f>
        <v>675000</v>
      </c>
      <c r="H205" s="3">
        <f>G205*Valores!$C$6</f>
        <v>405000</v>
      </c>
      <c r="I205" s="56">
        <f>+H205+H205*(Valores!$E$6+Valores!$F$6+Valores!$G$6)</f>
        <v>729000</v>
      </c>
      <c r="J205" s="58">
        <f t="shared" si="3"/>
        <v>874800</v>
      </c>
      <c r="K205" s="37">
        <f>+I205/Valores!$C$2</f>
        <v>729</v>
      </c>
    </row>
    <row r="206" spans="1:11" ht="12.6" customHeight="1" x14ac:dyDescent="0.25">
      <c r="A206" s="21"/>
      <c r="B206" s="22" t="s">
        <v>338</v>
      </c>
      <c r="C206" s="22" t="s">
        <v>339</v>
      </c>
      <c r="D206" s="22">
        <v>60</v>
      </c>
      <c r="E206" s="21"/>
      <c r="F206">
        <v>25000</v>
      </c>
      <c r="G206" s="4">
        <f>+F206*Valores!$C$2</f>
        <v>25000000</v>
      </c>
      <c r="H206" s="3">
        <f>G206*Valores!$C$6</f>
        <v>15000000</v>
      </c>
      <c r="I206" s="56">
        <f>+H206+H206*(Valores!$E$6+Valores!$F$6+Valores!$G$6)</f>
        <v>27000000</v>
      </c>
      <c r="J206" s="58">
        <f t="shared" si="3"/>
        <v>32400000</v>
      </c>
      <c r="K206" s="37">
        <f>+I206/Valores!$C$2</f>
        <v>27000</v>
      </c>
    </row>
    <row r="207" spans="1:11" ht="12.6" customHeight="1" x14ac:dyDescent="0.25">
      <c r="A207" s="21"/>
      <c r="B207" s="22" t="s">
        <v>340</v>
      </c>
      <c r="C207" s="22" t="s">
        <v>341</v>
      </c>
      <c r="D207" s="22">
        <v>12</v>
      </c>
      <c r="E207" s="21"/>
      <c r="F207">
        <v>1250</v>
      </c>
      <c r="G207" s="4">
        <f>+F207*Valores!$C$2</f>
        <v>1250000</v>
      </c>
      <c r="H207" s="3">
        <f>G207*Valores!$C$6</f>
        <v>750000</v>
      </c>
      <c r="I207" s="56">
        <f>+H207+H207*(Valores!$E$6+Valores!$F$6+Valores!$G$6)</f>
        <v>1350000</v>
      </c>
      <c r="J207" s="58">
        <f t="shared" si="3"/>
        <v>1620000</v>
      </c>
      <c r="K207" s="37">
        <f>+I207/Valores!$C$2</f>
        <v>1350</v>
      </c>
    </row>
    <row r="208" spans="1:11" ht="12.6" customHeight="1" x14ac:dyDescent="0.25">
      <c r="A208" s="21"/>
      <c r="B208" s="22" t="s">
        <v>149</v>
      </c>
      <c r="C208" s="22" t="s">
        <v>342</v>
      </c>
      <c r="D208" s="22">
        <v>12</v>
      </c>
      <c r="E208" s="21"/>
      <c r="F208">
        <v>8025</v>
      </c>
      <c r="G208" s="4">
        <f>+F208*Valores!$C$2</f>
        <v>8025000</v>
      </c>
      <c r="H208" s="3">
        <f>G208*Valores!$C$6</f>
        <v>4815000</v>
      </c>
      <c r="I208" s="56">
        <f>+H208+H208*(Valores!$E$6+Valores!$F$6+Valores!$G$6)</f>
        <v>8667000</v>
      </c>
      <c r="J208" s="58">
        <f t="shared" si="3"/>
        <v>10400400</v>
      </c>
      <c r="K208" s="37">
        <f>+I208/Valores!$C$2</f>
        <v>8667</v>
      </c>
    </row>
    <row r="209" spans="1:11" ht="12.6" customHeight="1" x14ac:dyDescent="0.25">
      <c r="A209" s="21"/>
      <c r="B209" s="22" t="s">
        <v>343</v>
      </c>
      <c r="C209" s="22" t="s">
        <v>344</v>
      </c>
      <c r="D209" s="22">
        <v>12</v>
      </c>
      <c r="E209" s="21"/>
      <c r="F209">
        <v>2500</v>
      </c>
      <c r="G209" s="4">
        <f>+F209*Valores!$C$2</f>
        <v>2500000</v>
      </c>
      <c r="H209" s="3">
        <f>G209*Valores!$C$6</f>
        <v>1500000</v>
      </c>
      <c r="I209" s="56">
        <f>+H209+H209*(Valores!$E$6+Valores!$F$6+Valores!$G$6)</f>
        <v>2700000</v>
      </c>
      <c r="J209" s="58">
        <f t="shared" si="3"/>
        <v>3240000</v>
      </c>
      <c r="K209" s="37">
        <f>+I209/Valores!$C$2</f>
        <v>2700</v>
      </c>
    </row>
    <row r="210" spans="1:11" ht="12.6" customHeight="1" x14ac:dyDescent="0.25">
      <c r="A210" s="21"/>
      <c r="B210" s="22" t="s">
        <v>345</v>
      </c>
      <c r="C210" s="44" t="s">
        <v>346</v>
      </c>
      <c r="D210" s="44">
        <v>60</v>
      </c>
      <c r="E210" s="45"/>
      <c r="F210" s="46">
        <v>1430</v>
      </c>
      <c r="G210" s="4">
        <f>+F210*Valores!$C$2</f>
        <v>1430000</v>
      </c>
      <c r="H210" s="3">
        <f>G210*Valores!$C$6</f>
        <v>858000</v>
      </c>
      <c r="I210" s="56">
        <f>+H210+H210*(Valores!$E$6+Valores!$F$6+Valores!$G$6)</f>
        <v>1544400</v>
      </c>
      <c r="J210" s="58">
        <f t="shared" si="3"/>
        <v>1853280</v>
      </c>
      <c r="K210" s="37">
        <f>+I210/Valores!$C$2</f>
        <v>1544.4</v>
      </c>
    </row>
    <row r="211" spans="1:11" ht="12.6" customHeight="1" x14ac:dyDescent="0.25">
      <c r="A211" s="21"/>
      <c r="B211" s="22" t="s">
        <v>150</v>
      </c>
      <c r="C211" s="22" t="s">
        <v>347</v>
      </c>
      <c r="D211" s="22">
        <v>12</v>
      </c>
      <c r="E211" s="21"/>
      <c r="F211">
        <v>5030</v>
      </c>
      <c r="G211" s="4">
        <f>+F211*Valores!$C$2</f>
        <v>5030000</v>
      </c>
      <c r="H211" s="3">
        <f>G211*Valores!$C$6</f>
        <v>3018000</v>
      </c>
      <c r="I211" s="56">
        <f>+H211+H211*(Valores!$E$6+Valores!$F$6+Valores!$G$6)</f>
        <v>5432400</v>
      </c>
      <c r="J211" s="58">
        <f t="shared" si="3"/>
        <v>6518880</v>
      </c>
      <c r="K211" s="37">
        <f>+I211/Valores!$C$2</f>
        <v>5432.4</v>
      </c>
    </row>
    <row r="212" spans="1:11" ht="12.6" customHeight="1" x14ac:dyDescent="0.25">
      <c r="A212" s="21"/>
      <c r="B212" s="22" t="s">
        <v>151</v>
      </c>
      <c r="C212" s="22" t="s">
        <v>348</v>
      </c>
      <c r="D212" s="22">
        <v>60</v>
      </c>
      <c r="E212" s="21"/>
      <c r="F212">
        <v>142.5</v>
      </c>
      <c r="G212" s="4">
        <f>+F212*Valores!$C$2</f>
        <v>142500</v>
      </c>
      <c r="H212" s="3">
        <f>G212*Valores!$C$6</f>
        <v>85500</v>
      </c>
      <c r="I212" s="56">
        <f>+H212+H212*(Valores!$E$6+Valores!$F$6+Valores!$G$6)</f>
        <v>153900</v>
      </c>
      <c r="J212" s="58">
        <f t="shared" si="3"/>
        <v>184680</v>
      </c>
      <c r="K212" s="37">
        <f>+I212/Valores!$C$2</f>
        <v>153.9</v>
      </c>
    </row>
    <row r="213" spans="1:11" ht="12.6" customHeight="1" x14ac:dyDescent="0.25">
      <c r="A213" s="21"/>
      <c r="B213" s="22" t="s">
        <v>152</v>
      </c>
      <c r="C213" s="22" t="s">
        <v>153</v>
      </c>
      <c r="D213" s="22">
        <v>60</v>
      </c>
      <c r="E213" s="21"/>
      <c r="F213">
        <v>85</v>
      </c>
      <c r="G213" s="4">
        <f>+F213*Valores!$C$2</f>
        <v>85000</v>
      </c>
      <c r="H213" s="3">
        <f>G213*Valores!$C$6</f>
        <v>51000</v>
      </c>
      <c r="I213" s="56">
        <f>+H213+H213*(Valores!$E$6+Valores!$F$6+Valores!$G$6)</f>
        <v>91800</v>
      </c>
      <c r="J213" s="58">
        <f t="shared" si="3"/>
        <v>110160</v>
      </c>
      <c r="K213" s="37">
        <f>+I213/Valores!$C$2</f>
        <v>91.8</v>
      </c>
    </row>
    <row r="214" spans="1:11" ht="12.6" customHeight="1" x14ac:dyDescent="0.25">
      <c r="A214" s="21"/>
      <c r="B214" s="22" t="s">
        <v>154</v>
      </c>
      <c r="C214" s="36" t="s">
        <v>349</v>
      </c>
      <c r="D214" s="22">
        <v>60</v>
      </c>
      <c r="E214" s="21"/>
      <c r="F214">
        <v>100</v>
      </c>
      <c r="G214" s="4">
        <f>+F214*Valores!$C$2</f>
        <v>100000</v>
      </c>
      <c r="H214" s="3">
        <f>G214*Valores!$C$6</f>
        <v>60000</v>
      </c>
      <c r="I214" s="56">
        <f>+H214+H214*(Valores!$E$6+Valores!$F$6+Valores!$G$6)</f>
        <v>108000</v>
      </c>
      <c r="J214" s="58">
        <f t="shared" si="3"/>
        <v>129600</v>
      </c>
      <c r="K214" s="37">
        <f>+I214/Valores!$C$2</f>
        <v>108</v>
      </c>
    </row>
    <row r="215" spans="1:11" ht="12.6" customHeight="1" x14ac:dyDescent="0.25">
      <c r="A215" s="21"/>
      <c r="B215" s="22" t="s">
        <v>350</v>
      </c>
      <c r="C215" s="22" t="s">
        <v>351</v>
      </c>
      <c r="D215" s="22">
        <v>60</v>
      </c>
      <c r="E215" s="21"/>
      <c r="F215">
        <v>97.5</v>
      </c>
      <c r="G215" s="4">
        <f>+F215*Valores!$C$2</f>
        <v>97500</v>
      </c>
      <c r="H215" s="3">
        <f>G215*Valores!$C$6</f>
        <v>58500</v>
      </c>
      <c r="I215" s="56">
        <f>+H215+H215*(Valores!$E$6+Valores!$F$6+Valores!$G$6)</f>
        <v>105300</v>
      </c>
      <c r="J215" s="58">
        <f t="shared" si="3"/>
        <v>126360</v>
      </c>
      <c r="K215" s="37">
        <f>+I215/Valores!$C$2</f>
        <v>105.3</v>
      </c>
    </row>
    <row r="216" spans="1:11" ht="12.6" customHeight="1" x14ac:dyDescent="0.25">
      <c r="A216" s="21"/>
      <c r="B216" s="22" t="s">
        <v>352</v>
      </c>
      <c r="C216" s="22" t="s">
        <v>353</v>
      </c>
      <c r="D216" s="22">
        <v>60</v>
      </c>
      <c r="E216" s="21"/>
      <c r="F216">
        <v>102.5</v>
      </c>
      <c r="G216" s="4">
        <f>+F216*Valores!$C$2</f>
        <v>102500</v>
      </c>
      <c r="H216" s="3">
        <f>G216*Valores!$C$6</f>
        <v>61500</v>
      </c>
      <c r="I216" s="56">
        <f>+H216+H216*(Valores!$E$6+Valores!$F$6+Valores!$G$6)</f>
        <v>110700</v>
      </c>
      <c r="J216" s="58">
        <f t="shared" si="3"/>
        <v>132840</v>
      </c>
      <c r="K216" s="37">
        <f>+I216/Valores!$C$2</f>
        <v>110.7</v>
      </c>
    </row>
    <row r="217" spans="1:11" ht="12.6" customHeight="1" x14ac:dyDescent="0.25">
      <c r="A217" s="21"/>
      <c r="B217" s="22" t="s">
        <v>354</v>
      </c>
      <c r="C217" s="22" t="s">
        <v>355</v>
      </c>
      <c r="D217" s="22">
        <v>60</v>
      </c>
      <c r="E217" s="21"/>
      <c r="F217">
        <v>105</v>
      </c>
      <c r="G217" s="4">
        <f>+F217*Valores!$C$2</f>
        <v>105000</v>
      </c>
      <c r="H217" s="3">
        <f>G217*Valores!$C$6</f>
        <v>63000</v>
      </c>
      <c r="I217" s="56">
        <f>+H217+H217*(Valores!$E$6+Valores!$F$6+Valores!$G$6)</f>
        <v>113400</v>
      </c>
      <c r="J217" s="58">
        <f t="shared" si="3"/>
        <v>136080</v>
      </c>
      <c r="K217" s="37">
        <f>+I217/Valores!$C$2</f>
        <v>113.4</v>
      </c>
    </row>
    <row r="218" spans="1:11" ht="12.6" customHeight="1" x14ac:dyDescent="0.25">
      <c r="A218" s="21"/>
      <c r="B218" s="22" t="s">
        <v>356</v>
      </c>
      <c r="C218" s="22" t="s">
        <v>357</v>
      </c>
      <c r="D218" s="22">
        <v>60</v>
      </c>
      <c r="E218" s="21"/>
      <c r="F218">
        <v>105</v>
      </c>
      <c r="G218" s="4">
        <f>+F218*Valores!$C$2</f>
        <v>105000</v>
      </c>
      <c r="H218" s="3">
        <f>G218*Valores!$C$6</f>
        <v>63000</v>
      </c>
      <c r="I218" s="56">
        <f>+H218+H218*(Valores!$E$6+Valores!$F$6+Valores!$G$6)</f>
        <v>113400</v>
      </c>
      <c r="J218" s="58">
        <f t="shared" si="3"/>
        <v>136080</v>
      </c>
      <c r="K218" s="37">
        <f>+I218/Valores!$C$2</f>
        <v>113.4</v>
      </c>
    </row>
    <row r="219" spans="1:11" ht="12.6" customHeight="1" x14ac:dyDescent="0.25">
      <c r="A219" s="21"/>
      <c r="B219" s="22" t="s">
        <v>163</v>
      </c>
      <c r="C219" s="36" t="s">
        <v>358</v>
      </c>
      <c r="D219" s="22">
        <v>60</v>
      </c>
      <c r="E219" s="21"/>
      <c r="F219">
        <v>105</v>
      </c>
      <c r="G219" s="4">
        <f>+F219*Valores!$C$2</f>
        <v>105000</v>
      </c>
      <c r="H219" s="3">
        <f>G219*Valores!$C$6</f>
        <v>63000</v>
      </c>
      <c r="I219" s="56">
        <f>+H219+H219*(Valores!$E$6+Valores!$F$6+Valores!$G$6)</f>
        <v>113400</v>
      </c>
      <c r="J219" s="58">
        <f>+I219*$M$1</f>
        <v>136080</v>
      </c>
      <c r="K219" s="37">
        <f>+I219/Valores!$C$2</f>
        <v>113.4</v>
      </c>
    </row>
    <row r="220" spans="1:11" ht="12.6" customHeight="1" x14ac:dyDescent="0.25">
      <c r="A220" s="21"/>
      <c r="B220" s="22" t="s">
        <v>155</v>
      </c>
      <c r="C220" s="22" t="s">
        <v>359</v>
      </c>
      <c r="D220" s="22">
        <v>60</v>
      </c>
      <c r="E220" s="21"/>
      <c r="F220">
        <v>147.5</v>
      </c>
      <c r="G220" s="4">
        <f>+F220*Valores!$C$2</f>
        <v>147500</v>
      </c>
      <c r="H220" s="3">
        <f>G220*Valores!$C$6</f>
        <v>88500</v>
      </c>
      <c r="I220" s="56">
        <f>+H220+H220*(Valores!$E$6+Valores!$F$6+Valores!$G$6)</f>
        <v>159300</v>
      </c>
      <c r="J220" s="58">
        <f t="shared" si="3"/>
        <v>191160</v>
      </c>
      <c r="K220" s="37">
        <f>+I220/Valores!$C$2</f>
        <v>159.30000000000001</v>
      </c>
    </row>
    <row r="221" spans="1:11" ht="12.6" customHeight="1" x14ac:dyDescent="0.25">
      <c r="A221" s="21"/>
      <c r="B221" s="22" t="s">
        <v>156</v>
      </c>
      <c r="C221" s="22" t="s">
        <v>360</v>
      </c>
      <c r="D221" s="22">
        <v>60</v>
      </c>
      <c r="E221" s="21"/>
      <c r="F221">
        <v>195</v>
      </c>
      <c r="G221" s="4">
        <f>+F221*Valores!$C$2</f>
        <v>195000</v>
      </c>
      <c r="H221" s="3">
        <f>G221*Valores!$C$6</f>
        <v>117000</v>
      </c>
      <c r="I221" s="56">
        <f>+H221+H221*(Valores!$E$6+Valores!$F$6+Valores!$G$6)</f>
        <v>210600</v>
      </c>
      <c r="J221" s="58">
        <f t="shared" si="3"/>
        <v>252720</v>
      </c>
      <c r="K221" s="37">
        <f>+I221/Valores!$C$2</f>
        <v>210.6</v>
      </c>
    </row>
    <row r="222" spans="1:11" ht="12.6" customHeight="1" x14ac:dyDescent="0.25">
      <c r="A222" s="21"/>
      <c r="B222" s="22" t="s">
        <v>361</v>
      </c>
      <c r="C222" s="22" t="s">
        <v>362</v>
      </c>
      <c r="D222" s="22">
        <v>60</v>
      </c>
      <c r="E222" s="21"/>
      <c r="F222">
        <v>92.5</v>
      </c>
      <c r="G222" s="4">
        <f>+F222*Valores!$C$2</f>
        <v>92500</v>
      </c>
      <c r="H222" s="3">
        <f>G222*Valores!$C$6</f>
        <v>55500</v>
      </c>
      <c r="I222" s="56">
        <f>+H222+H222*(Valores!$E$6+Valores!$F$6+Valores!$G$6)</f>
        <v>99900</v>
      </c>
      <c r="J222" s="58">
        <f t="shared" si="3"/>
        <v>119880</v>
      </c>
      <c r="K222" s="37">
        <f>+I222/Valores!$C$2</f>
        <v>99.9</v>
      </c>
    </row>
    <row r="223" spans="1:11" ht="12.6" customHeight="1" x14ac:dyDescent="0.25">
      <c r="A223" s="21"/>
      <c r="B223" s="22" t="s">
        <v>157</v>
      </c>
      <c r="C223" s="36" t="s">
        <v>363</v>
      </c>
      <c r="D223" s="22">
        <v>60</v>
      </c>
      <c r="E223" s="21"/>
      <c r="F223">
        <v>102.5</v>
      </c>
      <c r="G223" s="4">
        <f>+F223*Valores!$C$2</f>
        <v>102500</v>
      </c>
      <c r="H223" s="3">
        <f>G223*Valores!$C$6</f>
        <v>61500</v>
      </c>
      <c r="I223" s="56">
        <f>+H223+H223*(Valores!$E$6+Valores!$F$6+Valores!$G$6)</f>
        <v>110700</v>
      </c>
      <c r="J223" s="58">
        <f t="shared" si="3"/>
        <v>132840</v>
      </c>
      <c r="K223" s="37">
        <f>+I223/Valores!$C$2</f>
        <v>110.7</v>
      </c>
    </row>
    <row r="224" spans="1:11" ht="12.6" customHeight="1" x14ac:dyDescent="0.25">
      <c r="A224" s="21"/>
      <c r="B224" s="22" t="s">
        <v>158</v>
      </c>
      <c r="C224" s="36" t="s">
        <v>364</v>
      </c>
      <c r="D224" s="22">
        <v>60</v>
      </c>
      <c r="E224" s="21"/>
      <c r="F224">
        <v>140</v>
      </c>
      <c r="G224" s="4">
        <f>+F224*Valores!$C$2</f>
        <v>140000</v>
      </c>
      <c r="H224" s="3">
        <f>G224*Valores!$C$6</f>
        <v>84000</v>
      </c>
      <c r="I224" s="56">
        <f>+H224+H224*(Valores!$E$6+Valores!$F$6+Valores!$G$6)</f>
        <v>151200</v>
      </c>
      <c r="J224" s="58">
        <f t="shared" si="3"/>
        <v>181440</v>
      </c>
      <c r="K224" s="37">
        <f>+I224/Valores!$C$2</f>
        <v>151.19999999999999</v>
      </c>
    </row>
    <row r="225" spans="1:11" ht="12.6" customHeight="1" x14ac:dyDescent="0.25">
      <c r="A225" s="21"/>
      <c r="B225" s="22" t="s">
        <v>159</v>
      </c>
      <c r="C225" s="22" t="s">
        <v>365</v>
      </c>
      <c r="D225" s="22">
        <v>60</v>
      </c>
      <c r="E225" s="21"/>
      <c r="F225">
        <v>150</v>
      </c>
      <c r="G225" s="4">
        <f>+F225*Valores!$C$2</f>
        <v>150000</v>
      </c>
      <c r="H225" s="3">
        <f>G225*Valores!$C$6</f>
        <v>90000</v>
      </c>
      <c r="I225" s="56">
        <f>+H225+H225*(Valores!$E$6+Valores!$F$6+Valores!$G$6)</f>
        <v>162000</v>
      </c>
      <c r="J225" s="58">
        <f t="shared" si="3"/>
        <v>194400</v>
      </c>
      <c r="K225" s="37">
        <f>+I225/Valores!$C$2</f>
        <v>162</v>
      </c>
    </row>
    <row r="226" spans="1:11" ht="12.6" customHeight="1" x14ac:dyDescent="0.25">
      <c r="A226" s="21"/>
      <c r="B226" s="22" t="s">
        <v>160</v>
      </c>
      <c r="C226" s="36" t="s">
        <v>366</v>
      </c>
      <c r="D226" s="22">
        <v>60</v>
      </c>
      <c r="E226" s="21"/>
      <c r="F226">
        <v>90</v>
      </c>
      <c r="G226" s="4">
        <f>+F226*Valores!$C$2</f>
        <v>90000</v>
      </c>
      <c r="H226" s="3">
        <f>G226*Valores!$C$6</f>
        <v>54000</v>
      </c>
      <c r="I226" s="56">
        <f>+H226+H226*(Valores!$E$6+Valores!$F$6+Valores!$G$6)</f>
        <v>97200</v>
      </c>
      <c r="J226" s="58">
        <f t="shared" si="3"/>
        <v>116640</v>
      </c>
      <c r="K226" s="37">
        <f>+I226/Valores!$C$2</f>
        <v>97.2</v>
      </c>
    </row>
    <row r="227" spans="1:11" ht="12.6" customHeight="1" x14ac:dyDescent="0.25">
      <c r="A227" s="21"/>
      <c r="B227" s="22" t="s">
        <v>161</v>
      </c>
      <c r="C227" s="22" t="s">
        <v>367</v>
      </c>
      <c r="D227" s="22">
        <v>60</v>
      </c>
      <c r="E227" s="21"/>
      <c r="F227">
        <v>102.5</v>
      </c>
      <c r="G227" s="4">
        <f>+F227*Valores!$C$2</f>
        <v>102500</v>
      </c>
      <c r="H227" s="3">
        <f>G227*Valores!$C$6</f>
        <v>61500</v>
      </c>
      <c r="I227" s="56">
        <f>+H227+H227*(Valores!$E$6+Valores!$F$6+Valores!$G$6)</f>
        <v>110700</v>
      </c>
      <c r="J227" s="58">
        <f t="shared" si="3"/>
        <v>132840</v>
      </c>
      <c r="K227" s="37">
        <f>+I227/Valores!$C$2</f>
        <v>110.7</v>
      </c>
    </row>
    <row r="228" spans="1:11" ht="12.6" customHeight="1" x14ac:dyDescent="0.25">
      <c r="A228" s="21"/>
      <c r="B228" s="22" t="s">
        <v>368</v>
      </c>
      <c r="C228" s="22" t="s">
        <v>369</v>
      </c>
      <c r="D228" s="22">
        <v>60</v>
      </c>
      <c r="E228" s="21"/>
      <c r="F228">
        <v>100</v>
      </c>
      <c r="G228" s="4">
        <f>+F228*Valores!$C$2</f>
        <v>100000</v>
      </c>
      <c r="H228" s="3">
        <f>G228*Valores!$C$6</f>
        <v>60000</v>
      </c>
      <c r="I228" s="56">
        <f>+H228+H228*(Valores!$E$6+Valores!$F$6+Valores!$G$6)</f>
        <v>108000</v>
      </c>
      <c r="J228" s="58">
        <f t="shared" si="3"/>
        <v>129600</v>
      </c>
      <c r="K228" s="37">
        <f>+I228/Valores!$C$2</f>
        <v>108</v>
      </c>
    </row>
    <row r="229" spans="1:11" ht="12.6" customHeight="1" x14ac:dyDescent="0.25">
      <c r="A229" s="21"/>
      <c r="B229" s="22" t="s">
        <v>162</v>
      </c>
      <c r="C229" s="22" t="s">
        <v>370</v>
      </c>
      <c r="D229" s="22">
        <v>60</v>
      </c>
      <c r="E229" s="21"/>
      <c r="F229">
        <v>85</v>
      </c>
      <c r="G229" s="4">
        <f>+F229*Valores!$C$2</f>
        <v>85000</v>
      </c>
      <c r="H229" s="3">
        <f>G229*Valores!$C$6</f>
        <v>51000</v>
      </c>
      <c r="I229" s="56">
        <f>+H229+H229*(Valores!$E$6+Valores!$F$6+Valores!$G$6)</f>
        <v>91800</v>
      </c>
      <c r="J229" s="58">
        <f t="shared" si="3"/>
        <v>110160</v>
      </c>
      <c r="K229" s="37">
        <f>+I229/Valores!$C$2</f>
        <v>91.8</v>
      </c>
    </row>
    <row r="230" spans="1:11" ht="12.6" customHeight="1" x14ac:dyDescent="0.25">
      <c r="A230" s="138"/>
      <c r="B230" s="139" t="s">
        <v>371</v>
      </c>
      <c r="C230" s="139" t="s">
        <v>372</v>
      </c>
      <c r="D230" s="139">
        <v>12</v>
      </c>
      <c r="E230" s="138"/>
      <c r="G230" s="4">
        <f>+F230*Valores!$C$2</f>
        <v>0</v>
      </c>
      <c r="H230" s="3">
        <f>G230*Valores!$C$6</f>
        <v>0</v>
      </c>
      <c r="I230" s="56">
        <f>+H230+H230*(Valores!$E$6+Valores!$F$6+Valores!$G$6)</f>
        <v>0</v>
      </c>
      <c r="J230" s="58">
        <f t="shared" si="3"/>
        <v>0</v>
      </c>
      <c r="K230" s="37">
        <f>+I230/Valores!$C$2</f>
        <v>0</v>
      </c>
    </row>
    <row r="231" spans="1:11" s="148" customFormat="1" ht="12" customHeight="1" x14ac:dyDescent="0.25">
      <c r="A231" s="141"/>
      <c r="B231" s="140" t="s">
        <v>816</v>
      </c>
      <c r="C231" s="140" t="s">
        <v>817</v>
      </c>
      <c r="D231" s="141"/>
      <c r="E231" s="141"/>
      <c r="F231" s="142">
        <v>140</v>
      </c>
      <c r="G231" s="143">
        <f>+F231*Valores!$C$2</f>
        <v>140000</v>
      </c>
      <c r="H231" s="144">
        <f>G231*Valores!$C$6</f>
        <v>84000</v>
      </c>
      <c r="I231" s="145">
        <f>+H231+H231*(Valores!$E$6+Valores!$F$6+Valores!$G$6)</f>
        <v>151200</v>
      </c>
      <c r="J231" s="146">
        <f t="shared" si="3"/>
        <v>181440</v>
      </c>
      <c r="K231" s="147"/>
    </row>
  </sheetData>
  <autoFilter ref="A4:D23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7"/>
  <sheetViews>
    <sheetView workbookViewId="0">
      <selection activeCell="D18" sqref="D18"/>
    </sheetView>
  </sheetViews>
  <sheetFormatPr baseColWidth="10" defaultRowHeight="15" x14ac:dyDescent="0.25"/>
  <cols>
    <col min="4" max="4" width="51.140625" customWidth="1"/>
    <col min="5" max="5" width="12" style="124" bestFit="1" customWidth="1"/>
  </cols>
  <sheetData>
    <row r="4" spans="3:5" x14ac:dyDescent="0.25">
      <c r="C4" s="136" t="s">
        <v>814</v>
      </c>
      <c r="D4" s="136" t="s">
        <v>572</v>
      </c>
      <c r="E4" s="137" t="s">
        <v>815</v>
      </c>
    </row>
    <row r="5" spans="3:5" x14ac:dyDescent="0.25">
      <c r="C5" t="s">
        <v>810</v>
      </c>
      <c r="D5" t="s">
        <v>808</v>
      </c>
      <c r="E5" s="135">
        <v>368</v>
      </c>
    </row>
    <row r="6" spans="3:5" x14ac:dyDescent="0.25">
      <c r="C6" t="s">
        <v>809</v>
      </c>
      <c r="D6" t="s">
        <v>813</v>
      </c>
      <c r="E6" s="124">
        <v>211.67</v>
      </c>
    </row>
    <row r="7" spans="3:5" x14ac:dyDescent="0.25">
      <c r="C7" t="s">
        <v>811</v>
      </c>
      <c r="D7" t="s">
        <v>812</v>
      </c>
      <c r="E7" s="124">
        <v>20.54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16"/>
  <sheetViews>
    <sheetView workbookViewId="0">
      <selection activeCell="I20" sqref="I20"/>
    </sheetView>
  </sheetViews>
  <sheetFormatPr baseColWidth="10" defaultRowHeight="15" x14ac:dyDescent="0.25"/>
  <cols>
    <col min="1" max="1" width="2.28515625" customWidth="1"/>
    <col min="2" max="2" width="10" customWidth="1"/>
    <col min="3" max="3" width="8" customWidth="1"/>
    <col min="4" max="4" width="36.28515625" customWidth="1"/>
    <col min="5" max="5" width="16.42578125" customWidth="1"/>
  </cols>
  <sheetData>
    <row r="6" spans="2:11" x14ac:dyDescent="0.25">
      <c r="K6" s="149"/>
    </row>
    <row r="16" spans="2:11" x14ac:dyDescent="0.25">
      <c r="B16" s="68">
        <v>10</v>
      </c>
      <c r="C16" s="68">
        <v>350207</v>
      </c>
      <c r="D16" s="68" t="s">
        <v>21</v>
      </c>
      <c r="E16" s="68" t="s">
        <v>818</v>
      </c>
      <c r="I16" s="149"/>
      <c r="K16" s="15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opLeftCell="A10" workbookViewId="0">
      <selection activeCell="C20" sqref="C20"/>
    </sheetView>
  </sheetViews>
  <sheetFormatPr baseColWidth="10" defaultRowHeight="15" x14ac:dyDescent="0.25"/>
  <cols>
    <col min="2" max="2" width="12.5703125" style="2" bestFit="1" customWidth="1"/>
    <col min="3" max="3" width="29.7109375" bestFit="1" customWidth="1"/>
    <col min="4" max="4" width="11.42578125" style="3"/>
    <col min="5" max="5" width="1.42578125" style="3" customWidth="1"/>
    <col min="6" max="6" width="12.140625" bestFit="1" customWidth="1"/>
    <col min="10" max="10" width="32.5703125" bestFit="1" customWidth="1"/>
    <col min="11" max="11" width="11.140625" customWidth="1"/>
    <col min="12" max="12" width="1.85546875" customWidth="1"/>
  </cols>
  <sheetData>
    <row r="1" spans="2:13" x14ac:dyDescent="0.25">
      <c r="B1" s="154" t="s">
        <v>566</v>
      </c>
      <c r="C1" s="154"/>
      <c r="D1" s="154"/>
      <c r="E1" s="154"/>
      <c r="F1" s="154"/>
      <c r="I1" s="154" t="s">
        <v>568</v>
      </c>
      <c r="J1" s="154"/>
      <c r="K1" s="154"/>
      <c r="L1" s="154"/>
      <c r="M1" s="154"/>
    </row>
    <row r="2" spans="2:13" x14ac:dyDescent="0.25">
      <c r="B2" s="155" t="s">
        <v>567</v>
      </c>
      <c r="C2" s="155" t="s">
        <v>554</v>
      </c>
      <c r="D2" s="153" t="s">
        <v>376</v>
      </c>
      <c r="E2" s="153"/>
      <c r="F2" s="153"/>
      <c r="I2" s="155" t="s">
        <v>567</v>
      </c>
      <c r="J2" s="155" t="s">
        <v>554</v>
      </c>
      <c r="K2" s="153" t="s">
        <v>376</v>
      </c>
      <c r="L2" s="153"/>
      <c r="M2" s="153"/>
    </row>
    <row r="3" spans="2:13" x14ac:dyDescent="0.25">
      <c r="B3" s="155"/>
      <c r="C3" s="155"/>
      <c r="D3" s="48" t="s">
        <v>564</v>
      </c>
      <c r="E3" s="48"/>
      <c r="F3" s="48" t="s">
        <v>565</v>
      </c>
      <c r="I3" s="155"/>
      <c r="J3" s="155"/>
      <c r="K3" s="48" t="s">
        <v>564</v>
      </c>
      <c r="L3" s="48"/>
      <c r="M3" s="48" t="s">
        <v>565</v>
      </c>
    </row>
    <row r="4" spans="2:13" x14ac:dyDescent="0.25">
      <c r="B4" s="49">
        <v>350100</v>
      </c>
      <c r="C4" s="50" t="s">
        <v>16</v>
      </c>
      <c r="D4" s="65">
        <f>VLOOKUP(B4,Rauland!$B$4:$J$230,9)</f>
        <v>106920</v>
      </c>
      <c r="E4" s="51"/>
      <c r="F4" s="52">
        <f>+D4/Valores!$C$2</f>
        <v>106.92</v>
      </c>
      <c r="I4" s="53" t="s">
        <v>381</v>
      </c>
      <c r="J4" s="53" t="s">
        <v>168</v>
      </c>
      <c r="K4" s="66">
        <f>+M4*Valores!$C$2</f>
        <v>376200.00000000006</v>
      </c>
      <c r="L4" s="53"/>
      <c r="M4" s="52">
        <v>376.20000000000005</v>
      </c>
    </row>
    <row r="5" spans="2:13" x14ac:dyDescent="0.25">
      <c r="B5" s="49">
        <v>350300</v>
      </c>
      <c r="C5" s="50" t="s">
        <v>22</v>
      </c>
      <c r="D5" s="65">
        <f>VLOOKUP(B5,Rauland!$B$4:$J$230,9)</f>
        <v>353160</v>
      </c>
      <c r="E5" s="51"/>
      <c r="F5" s="52">
        <f>+D5/Valores!$C$2</f>
        <v>353.16</v>
      </c>
      <c r="I5" s="53" t="s">
        <v>422</v>
      </c>
      <c r="J5" s="53" t="s">
        <v>509</v>
      </c>
      <c r="K5" s="66">
        <f>+M5*Valores!$C$2</f>
        <v>104362.50000000001</v>
      </c>
      <c r="L5" s="53"/>
      <c r="M5" s="52">
        <v>104.36250000000001</v>
      </c>
    </row>
    <row r="6" spans="2:13" x14ac:dyDescent="0.25">
      <c r="B6" s="49">
        <v>351205</v>
      </c>
      <c r="C6" s="50" t="s">
        <v>220</v>
      </c>
      <c r="D6" s="65">
        <f>VLOOKUP(B6,Rauland!$B$4:$J$230,9)</f>
        <v>2779920</v>
      </c>
      <c r="E6" s="51"/>
      <c r="F6" s="52">
        <f>+D6/Valores!$C$2</f>
        <v>2779.92</v>
      </c>
      <c r="I6" s="53" t="s">
        <v>423</v>
      </c>
      <c r="J6" s="53" t="s">
        <v>510</v>
      </c>
      <c r="K6" s="66">
        <f>+M6*Valores!$C$2</f>
        <v>29947.499999999996</v>
      </c>
      <c r="L6" s="53"/>
      <c r="M6" s="52">
        <v>29.947499999999998</v>
      </c>
    </row>
    <row r="7" spans="2:13" x14ac:dyDescent="0.25">
      <c r="B7" s="49">
        <v>351310</v>
      </c>
      <c r="C7" s="50" t="s">
        <v>221</v>
      </c>
      <c r="D7" s="65">
        <f>VLOOKUP(B7,Rauland!$B$4:$J$230,9)</f>
        <v>2174040</v>
      </c>
      <c r="E7" s="51"/>
      <c r="F7" s="52">
        <f>+D7/Valores!$C$2</f>
        <v>2174.04</v>
      </c>
      <c r="I7" s="53" t="s">
        <v>425</v>
      </c>
      <c r="J7" s="53" t="s">
        <v>511</v>
      </c>
      <c r="K7" s="66">
        <f>+M7*Valores!$C$2</f>
        <v>650925</v>
      </c>
      <c r="L7" s="53"/>
      <c r="M7" s="52">
        <v>650.92499999999995</v>
      </c>
    </row>
    <row r="8" spans="2:13" x14ac:dyDescent="0.25">
      <c r="B8" s="49">
        <v>352010</v>
      </c>
      <c r="C8" s="50" t="s">
        <v>222</v>
      </c>
      <c r="D8" s="65">
        <f>VLOOKUP(B8,Rauland!$B$4:$J$230,9)</f>
        <v>816480</v>
      </c>
      <c r="E8" s="51"/>
      <c r="F8" s="52">
        <f>+D8/Valores!$C$2</f>
        <v>816.48</v>
      </c>
      <c r="I8" s="53" t="s">
        <v>426</v>
      </c>
      <c r="J8" s="53" t="s">
        <v>166</v>
      </c>
      <c r="K8" s="66">
        <f>+M8*Valores!$C$2</f>
        <v>260700</v>
      </c>
      <c r="L8" s="53"/>
      <c r="M8" s="52">
        <v>260.7</v>
      </c>
    </row>
    <row r="9" spans="2:13" x14ac:dyDescent="0.25">
      <c r="B9" s="49">
        <v>353000</v>
      </c>
      <c r="C9" s="50" t="s">
        <v>34</v>
      </c>
      <c r="D9" s="65">
        <f>VLOOKUP(B9,Rauland!$B$4:$J$230,9)</f>
        <v>800280</v>
      </c>
      <c r="E9" s="51"/>
      <c r="F9" s="52">
        <f>+D9/Valores!$C$2</f>
        <v>800.28</v>
      </c>
      <c r="I9" s="53" t="s">
        <v>427</v>
      </c>
      <c r="J9" s="53" t="s">
        <v>514</v>
      </c>
      <c r="K9" s="66">
        <f>+M9*Valores!$C$2</f>
        <v>84150</v>
      </c>
      <c r="L9" s="53"/>
      <c r="M9" s="52">
        <v>84.15</v>
      </c>
    </row>
    <row r="10" spans="2:13" x14ac:dyDescent="0.25">
      <c r="B10" s="49">
        <v>353001</v>
      </c>
      <c r="C10" s="50" t="s">
        <v>35</v>
      </c>
      <c r="D10" s="65">
        <f>VLOOKUP(B10,Rauland!$B$4:$J$230,9)</f>
        <v>852120</v>
      </c>
      <c r="E10" s="51"/>
      <c r="F10" s="52">
        <f>+D10/Valores!$C$2</f>
        <v>852.12</v>
      </c>
      <c r="I10" s="53" t="s">
        <v>431</v>
      </c>
      <c r="J10" s="53" t="s">
        <v>520</v>
      </c>
      <c r="K10" s="66">
        <f>+M10*Valores!$C$2</f>
        <v>104362.50000000001</v>
      </c>
      <c r="L10" s="53"/>
      <c r="M10" s="52">
        <v>104.36250000000001</v>
      </c>
    </row>
    <row r="11" spans="2:13" x14ac:dyDescent="0.25">
      <c r="B11" s="49">
        <v>354000</v>
      </c>
      <c r="C11" s="50" t="s">
        <v>41</v>
      </c>
      <c r="D11" s="65">
        <f>VLOOKUP(B11,Rauland!$B$4:$J$230,9)</f>
        <v>505440</v>
      </c>
      <c r="E11" s="51"/>
      <c r="F11" s="52">
        <f>+D11/Valores!$C$2</f>
        <v>505.44</v>
      </c>
      <c r="I11" s="53" t="s">
        <v>432</v>
      </c>
      <c r="J11" s="53" t="s">
        <v>521</v>
      </c>
      <c r="K11" s="66">
        <f>+M11*Valores!$C$2</f>
        <v>48097.5</v>
      </c>
      <c r="L11" s="53"/>
      <c r="M11" s="52">
        <v>48.097499999999997</v>
      </c>
    </row>
    <row r="12" spans="2:13" x14ac:dyDescent="0.25">
      <c r="B12" s="49">
        <v>354018</v>
      </c>
      <c r="C12" s="50" t="s">
        <v>48</v>
      </c>
      <c r="D12" s="65">
        <f>VLOOKUP(B12,Rauland!$B$4:$J$230,9)</f>
        <v>336960</v>
      </c>
      <c r="E12" s="51"/>
      <c r="F12" s="52">
        <f>+D12/Valores!$C$2</f>
        <v>336.96</v>
      </c>
      <c r="I12" s="53" t="s">
        <v>433</v>
      </c>
      <c r="J12" s="53" t="s">
        <v>522</v>
      </c>
      <c r="K12" s="66">
        <f>+M12*Valores!$C$2</f>
        <v>25410</v>
      </c>
      <c r="L12" s="53"/>
      <c r="M12" s="52">
        <v>25.41</v>
      </c>
    </row>
    <row r="13" spans="2:13" x14ac:dyDescent="0.25">
      <c r="B13" s="49" t="s">
        <v>265</v>
      </c>
      <c r="C13" s="50" t="s">
        <v>266</v>
      </c>
      <c r="D13" s="65">
        <f>VLOOKUP(B13,Rauland!$B$4:$J$230,9)</f>
        <v>230040</v>
      </c>
      <c r="E13" s="51"/>
      <c r="F13" s="52">
        <f>+D13/Valores!$C$2</f>
        <v>230.04</v>
      </c>
      <c r="I13" s="53" t="s">
        <v>434</v>
      </c>
      <c r="J13" s="53" t="s">
        <v>523</v>
      </c>
      <c r="K13" s="66">
        <f>+M13*Valores!$C$2</f>
        <v>66247.5</v>
      </c>
      <c r="L13" s="53"/>
      <c r="M13" s="52">
        <v>66.247500000000002</v>
      </c>
    </row>
    <row r="14" spans="2:13" x14ac:dyDescent="0.25">
      <c r="B14" s="49" t="s">
        <v>79</v>
      </c>
      <c r="C14" s="50" t="s">
        <v>80</v>
      </c>
      <c r="D14" s="65">
        <f>VLOOKUP(B14,Rauland!$B$4:$J$230,9)</f>
        <v>77760</v>
      </c>
      <c r="E14" s="51"/>
      <c r="F14" s="52">
        <f>+D14/Valores!$C$2</f>
        <v>77.760000000000005</v>
      </c>
      <c r="I14" s="53" t="s">
        <v>437</v>
      </c>
      <c r="J14" s="53" t="s">
        <v>526</v>
      </c>
      <c r="K14" s="66">
        <f>+M14*Valores!$C$2</f>
        <v>488400</v>
      </c>
      <c r="L14" s="53"/>
      <c r="M14" s="52">
        <v>488.4</v>
      </c>
    </row>
    <row r="15" spans="2:13" x14ac:dyDescent="0.25">
      <c r="B15" s="49" t="s">
        <v>107</v>
      </c>
      <c r="C15" s="50" t="s">
        <v>292</v>
      </c>
      <c r="D15" s="65">
        <f>VLOOKUP(B15,Rauland!$B$4:$J$230,9)</f>
        <v>916920</v>
      </c>
      <c r="E15" s="51"/>
      <c r="F15" s="52">
        <f>+D15/Valores!$C$2</f>
        <v>916.92</v>
      </c>
      <c r="I15" s="47"/>
      <c r="J15" s="47"/>
      <c r="K15" s="47"/>
      <c r="L15" s="47"/>
    </row>
    <row r="16" spans="2:13" x14ac:dyDescent="0.25">
      <c r="B16" s="49" t="s">
        <v>109</v>
      </c>
      <c r="C16" s="50" t="s">
        <v>294</v>
      </c>
      <c r="D16" s="65">
        <f>VLOOKUP(B16,Rauland!$B$4:$J$230,9)</f>
        <v>113400</v>
      </c>
      <c r="E16" s="51"/>
      <c r="F16" s="52">
        <f>+D16/Valores!$C$2</f>
        <v>113.4</v>
      </c>
    </row>
    <row r="17" spans="2:6" x14ac:dyDescent="0.25">
      <c r="B17" s="49" t="s">
        <v>122</v>
      </c>
      <c r="C17" s="50" t="s">
        <v>307</v>
      </c>
      <c r="D17" s="65">
        <f>VLOOKUP(B17,Rauland!$B$4:$J$230,9)</f>
        <v>97200</v>
      </c>
      <c r="E17" s="51"/>
      <c r="F17" s="52">
        <f>+D17/Valores!$C$2</f>
        <v>97.2</v>
      </c>
    </row>
    <row r="18" spans="2:6" x14ac:dyDescent="0.25">
      <c r="B18" s="49" t="s">
        <v>125</v>
      </c>
      <c r="C18" s="50" t="s">
        <v>310</v>
      </c>
      <c r="D18" s="65">
        <f>VLOOKUP(B18,Rauland!$B$4:$J$230,9)</f>
        <v>110160</v>
      </c>
      <c r="E18" s="51"/>
      <c r="F18" s="52">
        <f>+D18/Valores!$C$2</f>
        <v>110.16</v>
      </c>
    </row>
    <row r="19" spans="2:6" x14ac:dyDescent="0.25">
      <c r="B19" s="49" t="s">
        <v>134</v>
      </c>
      <c r="C19" s="50" t="s">
        <v>323</v>
      </c>
      <c r="D19" s="65">
        <f>VLOOKUP(B19,Rauland!$B$4:$J$230,9)</f>
        <v>291600</v>
      </c>
      <c r="E19" s="51"/>
      <c r="F19" s="52">
        <f>+D19/Valores!$C$2</f>
        <v>291.60000000000002</v>
      </c>
    </row>
    <row r="20" spans="2:6" x14ac:dyDescent="0.25">
      <c r="B20" s="49" t="s">
        <v>135</v>
      </c>
      <c r="C20" s="50" t="s">
        <v>324</v>
      </c>
      <c r="D20" s="65">
        <f>VLOOKUP(B20,Rauland!$B$4:$J$230,9)</f>
        <v>1827360</v>
      </c>
      <c r="E20" s="51"/>
      <c r="F20" s="52">
        <f>+D20/Valores!$C$2</f>
        <v>1827.36</v>
      </c>
    </row>
    <row r="21" spans="2:6" x14ac:dyDescent="0.25">
      <c r="B21" s="49" t="s">
        <v>154</v>
      </c>
      <c r="C21" s="50" t="s">
        <v>349</v>
      </c>
      <c r="D21" s="65">
        <f>VLOOKUP(B21,Rauland!$B$4:$J$230,9)</f>
        <v>129600</v>
      </c>
      <c r="E21" s="51"/>
      <c r="F21" s="52">
        <f>+D21/Valores!$C$2</f>
        <v>129.6</v>
      </c>
    </row>
    <row r="22" spans="2:6" x14ac:dyDescent="0.25">
      <c r="B22" s="49" t="s">
        <v>163</v>
      </c>
      <c r="C22" s="50" t="s">
        <v>358</v>
      </c>
      <c r="D22" s="65">
        <f>VLOOKUP(B22,Rauland!$B$4:$J$230,9)</f>
        <v>136080</v>
      </c>
      <c r="E22" s="51"/>
      <c r="F22" s="52">
        <f>+D22/Valores!$C$2</f>
        <v>136.08000000000001</v>
      </c>
    </row>
    <row r="23" spans="2:6" x14ac:dyDescent="0.25">
      <c r="B23" s="49" t="s">
        <v>157</v>
      </c>
      <c r="C23" s="50" t="s">
        <v>363</v>
      </c>
      <c r="D23" s="65">
        <f>VLOOKUP(B23,Rauland!$B$4:$J$230,9)</f>
        <v>132840</v>
      </c>
      <c r="E23" s="51"/>
      <c r="F23" s="52">
        <f>+D23/Valores!$C$2</f>
        <v>132.84</v>
      </c>
    </row>
    <row r="24" spans="2:6" x14ac:dyDescent="0.25">
      <c r="B24" s="49" t="s">
        <v>158</v>
      </c>
      <c r="C24" s="50" t="s">
        <v>364</v>
      </c>
      <c r="D24" s="65">
        <f>VLOOKUP(B24,Rauland!$B$4:$J$230,9)</f>
        <v>181440</v>
      </c>
      <c r="E24" s="51"/>
      <c r="F24" s="52">
        <f>+D24/Valores!$C$2</f>
        <v>181.44</v>
      </c>
    </row>
    <row r="25" spans="2:6" x14ac:dyDescent="0.25">
      <c r="B25" s="49" t="s">
        <v>160</v>
      </c>
      <c r="C25" s="50" t="s">
        <v>366</v>
      </c>
      <c r="D25" s="65">
        <f>VLOOKUP(B25,Rauland!$B$4:$J$230,9)</f>
        <v>116640</v>
      </c>
      <c r="E25" s="51"/>
      <c r="F25" s="52">
        <f>+D25/Valores!$C$2</f>
        <v>116.64</v>
      </c>
    </row>
  </sheetData>
  <mergeCells count="8">
    <mergeCell ref="D2:F2"/>
    <mergeCell ref="B1:F1"/>
    <mergeCell ref="B2:B3"/>
    <mergeCell ref="C2:C3"/>
    <mergeCell ref="I1:M1"/>
    <mergeCell ref="I2:I3"/>
    <mergeCell ref="J2:J3"/>
    <mergeCell ref="K2:M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A21" workbookViewId="0">
      <selection activeCell="M35" sqref="M35"/>
    </sheetView>
  </sheetViews>
  <sheetFormatPr baseColWidth="10" defaultColWidth="9.140625" defaultRowHeight="12" x14ac:dyDescent="0.2"/>
  <cols>
    <col min="1" max="1" width="12.5703125" style="27" bestFit="1" customWidth="1"/>
    <col min="2" max="2" width="16.42578125" style="27" bestFit="1" customWidth="1"/>
    <col min="3" max="3" width="14.7109375" style="27" customWidth="1"/>
    <col min="4" max="4" width="59.5703125" style="27" customWidth="1"/>
    <col min="5" max="5" width="5.7109375" style="27" hidden="1" customWidth="1"/>
    <col min="6" max="6" width="6.28515625" style="27" hidden="1" customWidth="1"/>
    <col min="7" max="7" width="9.7109375" style="27" hidden="1" customWidth="1"/>
    <col min="8" max="8" width="8" style="27" bestFit="1" customWidth="1"/>
    <col min="9" max="9" width="11.5703125" style="27" bestFit="1" customWidth="1"/>
    <col min="10" max="10" width="11.85546875" style="27" bestFit="1" customWidth="1"/>
    <col min="11" max="11" width="14.28515625" style="27" customWidth="1"/>
    <col min="12" max="12" width="14.28515625" style="61" customWidth="1"/>
    <col min="13" max="13" width="14.28515625" style="64" customWidth="1"/>
    <col min="14" max="14" width="10.42578125" style="27" hidden="1" customWidth="1"/>
    <col min="15" max="15" width="12" style="27" hidden="1" customWidth="1"/>
    <col min="16" max="16" width="9.140625" style="27" customWidth="1"/>
    <col min="17" max="16384" width="9.140625" style="27"/>
  </cols>
  <sheetData>
    <row r="1" spans="1:16" ht="36" x14ac:dyDescent="0.2">
      <c r="A1" s="25" t="s">
        <v>551</v>
      </c>
      <c r="B1" s="26" t="s">
        <v>552</v>
      </c>
      <c r="C1" s="26" t="s">
        <v>553</v>
      </c>
      <c r="D1" s="26" t="s">
        <v>554</v>
      </c>
      <c r="E1" s="26" t="s">
        <v>555</v>
      </c>
      <c r="F1" s="26" t="s">
        <v>556</v>
      </c>
      <c r="G1" s="26" t="s">
        <v>557</v>
      </c>
      <c r="H1" s="26" t="s">
        <v>562</v>
      </c>
      <c r="I1" s="26" t="s">
        <v>560</v>
      </c>
      <c r="J1" s="26" t="s">
        <v>563</v>
      </c>
      <c r="K1" s="26" t="s">
        <v>561</v>
      </c>
      <c r="L1" s="59" t="s">
        <v>376</v>
      </c>
      <c r="M1" s="62"/>
      <c r="N1" s="26" t="s">
        <v>558</v>
      </c>
      <c r="O1" s="26" t="s">
        <v>376</v>
      </c>
      <c r="P1" s="41"/>
    </row>
    <row r="2" spans="1:16" ht="15" x14ac:dyDescent="0.25">
      <c r="A2" s="22" t="s">
        <v>466</v>
      </c>
      <c r="B2" s="22" t="s">
        <v>396</v>
      </c>
      <c r="C2" s="22" t="s">
        <v>467</v>
      </c>
      <c r="D2" s="22" t="s">
        <v>468</v>
      </c>
      <c r="E2" s="28" t="s">
        <v>379</v>
      </c>
      <c r="F2" s="28" t="s">
        <v>380</v>
      </c>
      <c r="G2" s="28" t="s">
        <v>379</v>
      </c>
      <c r="H2" s="27">
        <v>3094</v>
      </c>
      <c r="I2" s="40">
        <f>VLOOKUP(B2,Valores!$B$8:$C$13,2,1)</f>
        <v>0.5</v>
      </c>
      <c r="J2" s="43">
        <f>+H2*I2</f>
        <v>1547</v>
      </c>
      <c r="K2" s="43">
        <f>+H2-J2</f>
        <v>1547</v>
      </c>
      <c r="L2" s="56">
        <f>+K2+K2*(Valores!$E$7+Valores!$F$7+Valores!$G$7)</f>
        <v>2552.5500000000002</v>
      </c>
      <c r="M2" s="63">
        <f>+L2*Valores!$C$2</f>
        <v>2552550</v>
      </c>
      <c r="N2" s="29">
        <f>+H2*Valores!$C$2</f>
        <v>3094000</v>
      </c>
      <c r="O2" s="4">
        <f>+N2+N2*(Valores!$E$7+Valores!$F$7+Valores!$G$7)</f>
        <v>5105100</v>
      </c>
    </row>
    <row r="3" spans="1:16" ht="15" x14ac:dyDescent="0.25">
      <c r="A3" s="22" t="s">
        <v>377</v>
      </c>
      <c r="B3" s="22" t="s">
        <v>469</v>
      </c>
      <c r="C3" s="22" t="s">
        <v>378</v>
      </c>
      <c r="D3" s="22" t="s">
        <v>169</v>
      </c>
      <c r="E3" s="28" t="s">
        <v>379</v>
      </c>
      <c r="F3" s="28" t="s">
        <v>380</v>
      </c>
      <c r="G3" s="28" t="s">
        <v>379</v>
      </c>
      <c r="H3" s="27">
        <v>321</v>
      </c>
      <c r="I3" s="40">
        <f>VLOOKUP(B3,Valores!$B$8:$C$13,2,1)</f>
        <v>0</v>
      </c>
      <c r="J3" s="43">
        <f t="shared" ref="J3:J66" si="0">+H3*I3</f>
        <v>0</v>
      </c>
      <c r="K3" s="43">
        <f t="shared" ref="K3:K66" si="1">+H3-J3</f>
        <v>321</v>
      </c>
      <c r="L3" s="56">
        <f>+K3+K3*(Valores!$E$7+Valores!$F$7+Valores!$G$7)</f>
        <v>529.65</v>
      </c>
      <c r="M3" s="63">
        <f>+L3*Valores!$C$2</f>
        <v>529650</v>
      </c>
      <c r="N3" s="29">
        <f>+H3*Valores!$C$2</f>
        <v>321000</v>
      </c>
      <c r="O3" s="4">
        <f>+N3+N3*(Valores!$E$7+Valores!$F$7+Valores!$G$7)</f>
        <v>529650</v>
      </c>
    </row>
    <row r="4" spans="1:16" ht="15" x14ac:dyDescent="0.25">
      <c r="A4" s="36" t="s">
        <v>381</v>
      </c>
      <c r="B4" s="36" t="s">
        <v>470</v>
      </c>
      <c r="C4" s="36" t="s">
        <v>382</v>
      </c>
      <c r="D4" s="36" t="s">
        <v>168</v>
      </c>
      <c r="E4" s="28" t="s">
        <v>379</v>
      </c>
      <c r="F4" s="28" t="s">
        <v>380</v>
      </c>
      <c r="G4" s="28" t="s">
        <v>379</v>
      </c>
      <c r="H4" s="27">
        <v>456</v>
      </c>
      <c r="I4" s="40">
        <f>VLOOKUP(B4,Valores!$B$8:$C$13,2,1)</f>
        <v>0.5</v>
      </c>
      <c r="J4" s="43">
        <f t="shared" si="0"/>
        <v>228</v>
      </c>
      <c r="K4" s="43">
        <f t="shared" si="1"/>
        <v>228</v>
      </c>
      <c r="L4" s="60">
        <f>+K4+K4*(Valores!$E$7+Valores!$F$7+Valores!$G$7)</f>
        <v>376.20000000000005</v>
      </c>
      <c r="M4" s="63">
        <f>+L4*Valores!$C$2</f>
        <v>376200.00000000006</v>
      </c>
      <c r="N4" s="29">
        <f>+H4*Valores!$C$2</f>
        <v>456000</v>
      </c>
      <c r="O4" s="4">
        <f>+N4+N4*(Valores!$E$7+Valores!$F$7+Valores!$G$7)</f>
        <v>752400</v>
      </c>
    </row>
    <row r="5" spans="1:16" ht="15" x14ac:dyDescent="0.25">
      <c r="A5" s="22" t="s">
        <v>383</v>
      </c>
      <c r="B5" s="22" t="s">
        <v>470</v>
      </c>
      <c r="C5" s="22" t="s">
        <v>382</v>
      </c>
      <c r="D5" s="22" t="s">
        <v>471</v>
      </c>
      <c r="E5" s="28" t="s">
        <v>379</v>
      </c>
      <c r="F5" s="28" t="s">
        <v>380</v>
      </c>
      <c r="G5" s="28" t="s">
        <v>379</v>
      </c>
      <c r="H5" s="27">
        <v>1109</v>
      </c>
      <c r="I5" s="40">
        <f>VLOOKUP(B5,Valores!$B$8:$C$13,2,1)</f>
        <v>0.5</v>
      </c>
      <c r="J5" s="43">
        <f t="shared" si="0"/>
        <v>554.5</v>
      </c>
      <c r="K5" s="43">
        <f t="shared" si="1"/>
        <v>554.5</v>
      </c>
      <c r="L5" s="56">
        <f>+K5+K5*(Valores!$E$7+Valores!$F$7+Valores!$G$7)</f>
        <v>914.92499999999995</v>
      </c>
      <c r="M5" s="63">
        <f>+L5*Valores!$C$2</f>
        <v>914925</v>
      </c>
      <c r="N5" s="29">
        <f>+H5*Valores!$C$2</f>
        <v>1109000</v>
      </c>
      <c r="O5" s="4">
        <f>+N5+N5*(Valores!$E$7+Valores!$F$7+Valores!$G$7)</f>
        <v>1829850</v>
      </c>
    </row>
    <row r="6" spans="1:16" ht="15" x14ac:dyDescent="0.25">
      <c r="A6" s="22" t="s">
        <v>384</v>
      </c>
      <c r="B6" s="22" t="s">
        <v>469</v>
      </c>
      <c r="C6" s="22" t="s">
        <v>378</v>
      </c>
      <c r="D6" s="22" t="s">
        <v>472</v>
      </c>
      <c r="E6" s="28" t="s">
        <v>379</v>
      </c>
      <c r="F6" s="28" t="s">
        <v>380</v>
      </c>
      <c r="G6" s="28" t="s">
        <v>379</v>
      </c>
      <c r="H6" s="27">
        <v>64</v>
      </c>
      <c r="I6" s="40">
        <f>VLOOKUP(B6,Valores!$B$8:$C$13,2,1)</f>
        <v>0</v>
      </c>
      <c r="J6" s="43">
        <f t="shared" si="0"/>
        <v>0</v>
      </c>
      <c r="K6" s="43">
        <f t="shared" si="1"/>
        <v>64</v>
      </c>
      <c r="L6" s="56">
        <f>+K6+K6*(Valores!$E$7+Valores!$F$7+Valores!$G$7)</f>
        <v>105.6</v>
      </c>
      <c r="M6" s="63">
        <f>+L6*Valores!$C$2</f>
        <v>105600</v>
      </c>
      <c r="N6" s="29">
        <f>+H6*Valores!$C$2</f>
        <v>64000</v>
      </c>
      <c r="O6" s="4">
        <f>+N6+N6*(Valores!$E$7+Valores!$F$7+Valores!$G$7)</f>
        <v>105600</v>
      </c>
    </row>
    <row r="7" spans="1:16" ht="15" x14ac:dyDescent="0.25">
      <c r="A7" s="22" t="s">
        <v>385</v>
      </c>
      <c r="B7" s="22" t="s">
        <v>469</v>
      </c>
      <c r="C7" s="22" t="s">
        <v>378</v>
      </c>
      <c r="D7" s="22" t="s">
        <v>473</v>
      </c>
      <c r="E7" s="28" t="s">
        <v>379</v>
      </c>
      <c r="F7" s="28" t="s">
        <v>380</v>
      </c>
      <c r="G7" s="28" t="s">
        <v>379</v>
      </c>
      <c r="H7" s="27">
        <v>189</v>
      </c>
      <c r="I7" s="40">
        <f>VLOOKUP(B7,Valores!$B$8:$C$13,2,1)</f>
        <v>0</v>
      </c>
      <c r="J7" s="43">
        <f t="shared" si="0"/>
        <v>0</v>
      </c>
      <c r="K7" s="43">
        <f t="shared" si="1"/>
        <v>189</v>
      </c>
      <c r="L7" s="56">
        <f>+K7+K7*(Valores!$E$7+Valores!$F$7+Valores!$G$7)</f>
        <v>311.85000000000002</v>
      </c>
      <c r="M7" s="63">
        <f>+L7*Valores!$C$2</f>
        <v>311850</v>
      </c>
      <c r="N7" s="29">
        <f>+H7*Valores!$C$2</f>
        <v>189000</v>
      </c>
      <c r="O7" s="4">
        <f>+N7+N7*(Valores!$E$7+Valores!$F$7+Valores!$G$7)</f>
        <v>311850</v>
      </c>
    </row>
    <row r="8" spans="1:16" ht="15" x14ac:dyDescent="0.25">
      <c r="A8" s="22" t="s">
        <v>386</v>
      </c>
      <c r="B8" s="22" t="s">
        <v>469</v>
      </c>
      <c r="C8" s="22" t="s">
        <v>378</v>
      </c>
      <c r="D8" s="22" t="s">
        <v>474</v>
      </c>
      <c r="E8" s="28" t="s">
        <v>379</v>
      </c>
      <c r="F8" s="28" t="s">
        <v>380</v>
      </c>
      <c r="G8" s="28" t="s">
        <v>379</v>
      </c>
      <c r="H8" s="27">
        <v>249</v>
      </c>
      <c r="I8" s="40">
        <f>VLOOKUP(B8,Valores!$B$8:$C$13,2,1)</f>
        <v>0</v>
      </c>
      <c r="J8" s="43">
        <f t="shared" si="0"/>
        <v>0</v>
      </c>
      <c r="K8" s="43">
        <f t="shared" si="1"/>
        <v>249</v>
      </c>
      <c r="L8" s="56">
        <f>+K8+K8*(Valores!$E$7+Valores!$F$7+Valores!$G$7)</f>
        <v>410.85</v>
      </c>
      <c r="M8" s="63">
        <f>+L8*Valores!$C$2</f>
        <v>410850</v>
      </c>
      <c r="N8" s="29">
        <f>+H8*Valores!$C$2</f>
        <v>249000</v>
      </c>
      <c r="O8" s="4">
        <f>+N8+N8*(Valores!$E$7+Valores!$F$7+Valores!$G$7)</f>
        <v>410850</v>
      </c>
    </row>
    <row r="9" spans="1:16" ht="15" x14ac:dyDescent="0.25">
      <c r="A9" s="22" t="s">
        <v>475</v>
      </c>
      <c r="B9" s="22" t="s">
        <v>476</v>
      </c>
      <c r="C9" s="22" t="s">
        <v>387</v>
      </c>
      <c r="D9" s="22" t="s">
        <v>477</v>
      </c>
      <c r="E9" s="28" t="s">
        <v>388</v>
      </c>
      <c r="F9" s="28" t="s">
        <v>380</v>
      </c>
      <c r="G9" s="28" t="s">
        <v>379</v>
      </c>
      <c r="H9" s="27">
        <v>122</v>
      </c>
      <c r="I9" s="40">
        <f>VLOOKUP(B9,Valores!$B$8:$C$13,2,1)</f>
        <v>0.45</v>
      </c>
      <c r="J9" s="43">
        <f t="shared" si="0"/>
        <v>54.9</v>
      </c>
      <c r="K9" s="43">
        <f t="shared" si="1"/>
        <v>67.099999999999994</v>
      </c>
      <c r="L9" s="56">
        <f>+K9+K9*(Valores!$E$7+Valores!$F$7+Valores!$G$7)</f>
        <v>110.71499999999999</v>
      </c>
      <c r="M9" s="63">
        <f>+L9*Valores!$C$2</f>
        <v>110714.99999999999</v>
      </c>
      <c r="N9" s="29">
        <f>+H9*Valores!$C$2</f>
        <v>122000</v>
      </c>
      <c r="O9" s="4">
        <f>+N9+N9*(Valores!$E$7+Valores!$F$7+Valores!$G$7)</f>
        <v>201300</v>
      </c>
    </row>
    <row r="10" spans="1:16" ht="15" x14ac:dyDescent="0.25">
      <c r="A10" s="22" t="s">
        <v>389</v>
      </c>
      <c r="B10" s="22" t="s">
        <v>476</v>
      </c>
      <c r="C10" s="22" t="s">
        <v>387</v>
      </c>
      <c r="D10" s="22" t="s">
        <v>478</v>
      </c>
      <c r="E10" s="28" t="s">
        <v>388</v>
      </c>
      <c r="F10" s="28" t="s">
        <v>380</v>
      </c>
      <c r="G10" s="28" t="s">
        <v>379</v>
      </c>
      <c r="H10" s="27">
        <v>322</v>
      </c>
      <c r="I10" s="40">
        <f>VLOOKUP(B10,Valores!$B$8:$C$13,2,1)</f>
        <v>0.45</v>
      </c>
      <c r="J10" s="43">
        <f t="shared" si="0"/>
        <v>144.9</v>
      </c>
      <c r="K10" s="43">
        <f t="shared" si="1"/>
        <v>177.1</v>
      </c>
      <c r="L10" s="56">
        <f>+K10+K10*(Valores!$E$7+Valores!$F$7+Valores!$G$7)</f>
        <v>292.21499999999997</v>
      </c>
      <c r="M10" s="63">
        <f>+L10*Valores!$C$2</f>
        <v>292215</v>
      </c>
      <c r="N10" s="29">
        <f>+H10*Valores!$C$2</f>
        <v>322000</v>
      </c>
      <c r="O10" s="4">
        <f>+N10+N10*(Valores!$E$7+Valores!$F$7+Valores!$G$7)</f>
        <v>531300</v>
      </c>
    </row>
    <row r="11" spans="1:16" ht="15" x14ac:dyDescent="0.25">
      <c r="A11" s="22" t="s">
        <v>479</v>
      </c>
      <c r="B11" s="22" t="s">
        <v>476</v>
      </c>
      <c r="C11" s="22" t="s">
        <v>387</v>
      </c>
      <c r="D11" s="22" t="s">
        <v>480</v>
      </c>
      <c r="E11" s="28" t="s">
        <v>388</v>
      </c>
      <c r="F11" s="28" t="s">
        <v>380</v>
      </c>
      <c r="G11" s="28" t="s">
        <v>379</v>
      </c>
      <c r="H11" s="27">
        <v>225</v>
      </c>
      <c r="I11" s="40">
        <f>VLOOKUP(B11,Valores!$B$8:$C$13,2,1)</f>
        <v>0.45</v>
      </c>
      <c r="J11" s="43">
        <f t="shared" si="0"/>
        <v>101.25</v>
      </c>
      <c r="K11" s="43">
        <f t="shared" si="1"/>
        <v>123.75</v>
      </c>
      <c r="L11" s="56">
        <f>+K11+K11*(Valores!$E$7+Valores!$F$7+Valores!$G$7)</f>
        <v>204.1875</v>
      </c>
      <c r="M11" s="63">
        <f>+L11*Valores!$C$2</f>
        <v>204187.5</v>
      </c>
      <c r="N11" s="29">
        <f>+H11*Valores!$C$2</f>
        <v>225000</v>
      </c>
      <c r="O11" s="4">
        <f>+N11+N11*(Valores!$E$7+Valores!$F$7+Valores!$G$7)</f>
        <v>371250</v>
      </c>
    </row>
    <row r="12" spans="1:16" ht="15" x14ac:dyDescent="0.25">
      <c r="A12" s="22" t="s">
        <v>390</v>
      </c>
      <c r="B12" s="22" t="s">
        <v>469</v>
      </c>
      <c r="C12" s="22" t="s">
        <v>378</v>
      </c>
      <c r="D12" s="22" t="s">
        <v>167</v>
      </c>
      <c r="E12" s="28" t="s">
        <v>379</v>
      </c>
      <c r="F12" s="28" t="s">
        <v>380</v>
      </c>
      <c r="G12" s="28" t="s">
        <v>379</v>
      </c>
      <c r="H12" s="27">
        <v>96</v>
      </c>
      <c r="I12" s="40">
        <f>VLOOKUP(B12,Valores!$B$8:$C$13,2,1)</f>
        <v>0</v>
      </c>
      <c r="J12" s="43">
        <f t="shared" si="0"/>
        <v>0</v>
      </c>
      <c r="K12" s="43">
        <f t="shared" si="1"/>
        <v>96</v>
      </c>
      <c r="L12" s="56">
        <f>+K12+K12*(Valores!$E$7+Valores!$F$7+Valores!$G$7)</f>
        <v>158.4</v>
      </c>
      <c r="M12" s="63">
        <f>+L12*Valores!$C$2</f>
        <v>158400</v>
      </c>
      <c r="N12" s="29">
        <f>+H12*Valores!$C$2</f>
        <v>96000</v>
      </c>
      <c r="O12" s="4">
        <f>+N12+N12*(Valores!$E$7+Valores!$F$7+Valores!$G$7)</f>
        <v>158400</v>
      </c>
    </row>
    <row r="13" spans="1:16" ht="15" x14ac:dyDescent="0.25">
      <c r="A13" s="22" t="s">
        <v>391</v>
      </c>
      <c r="B13" s="22" t="s">
        <v>470</v>
      </c>
      <c r="C13" s="22" t="s">
        <v>382</v>
      </c>
      <c r="D13" s="22" t="s">
        <v>481</v>
      </c>
      <c r="E13" s="28" t="s">
        <v>379</v>
      </c>
      <c r="F13" s="28" t="s">
        <v>380</v>
      </c>
      <c r="G13" s="28" t="s">
        <v>379</v>
      </c>
      <c r="H13" s="27">
        <v>1272</v>
      </c>
      <c r="I13" s="40">
        <f>VLOOKUP(B13,Valores!$B$8:$C$13,2,1)</f>
        <v>0.5</v>
      </c>
      <c r="J13" s="43">
        <f t="shared" si="0"/>
        <v>636</v>
      </c>
      <c r="K13" s="43">
        <f t="shared" si="1"/>
        <v>636</v>
      </c>
      <c r="L13" s="56">
        <f>+K13+K13*(Valores!$E$7+Valores!$F$7+Valores!$G$7)</f>
        <v>1049.4000000000001</v>
      </c>
      <c r="M13" s="63">
        <f>+L13*Valores!$C$2</f>
        <v>1049400</v>
      </c>
      <c r="N13" s="29">
        <f>+H13*Valores!$C$2</f>
        <v>1272000</v>
      </c>
      <c r="O13" s="4">
        <f>+N13+N13*(Valores!$E$7+Valores!$F$7+Valores!$G$7)</f>
        <v>2098800</v>
      </c>
    </row>
    <row r="14" spans="1:16" ht="15" x14ac:dyDescent="0.25">
      <c r="A14" s="22" t="s">
        <v>392</v>
      </c>
      <c r="B14" s="22" t="s">
        <v>470</v>
      </c>
      <c r="C14" s="22" t="s">
        <v>382</v>
      </c>
      <c r="D14" s="22" t="s">
        <v>482</v>
      </c>
      <c r="E14" s="28" t="s">
        <v>379</v>
      </c>
      <c r="F14" s="28" t="s">
        <v>380</v>
      </c>
      <c r="G14" s="28" t="s">
        <v>379</v>
      </c>
      <c r="H14" s="27">
        <v>1054</v>
      </c>
      <c r="I14" s="40">
        <f>VLOOKUP(B14,Valores!$B$8:$C$13,2,1)</f>
        <v>0.5</v>
      </c>
      <c r="J14" s="43">
        <f t="shared" si="0"/>
        <v>527</v>
      </c>
      <c r="K14" s="43">
        <f t="shared" si="1"/>
        <v>527</v>
      </c>
      <c r="L14" s="56">
        <f>+K14+K14*(Valores!$E$7+Valores!$F$7+Valores!$G$7)</f>
        <v>869.55</v>
      </c>
      <c r="M14" s="63">
        <f>+L14*Valores!$C$2</f>
        <v>869550</v>
      </c>
      <c r="N14" s="29">
        <f>+H14*Valores!$C$2</f>
        <v>1054000</v>
      </c>
      <c r="O14" s="4">
        <f>+N14+N14*(Valores!$E$7+Valores!$F$7+Valores!$G$7)</f>
        <v>1739100</v>
      </c>
    </row>
    <row r="15" spans="1:16" ht="15" x14ac:dyDescent="0.25">
      <c r="A15" s="22" t="s">
        <v>393</v>
      </c>
      <c r="B15" s="22" t="s">
        <v>470</v>
      </c>
      <c r="C15" s="22" t="s">
        <v>382</v>
      </c>
      <c r="D15" s="22" t="s">
        <v>483</v>
      </c>
      <c r="E15" s="28" t="s">
        <v>379</v>
      </c>
      <c r="F15" s="28" t="s">
        <v>380</v>
      </c>
      <c r="G15" s="28" t="s">
        <v>379</v>
      </c>
      <c r="H15" s="27">
        <v>1022</v>
      </c>
      <c r="I15" s="40">
        <f>VLOOKUP(B15,Valores!$B$8:$C$13,2,1)</f>
        <v>0.5</v>
      </c>
      <c r="J15" s="43">
        <f t="shared" si="0"/>
        <v>511</v>
      </c>
      <c r="K15" s="43">
        <f t="shared" si="1"/>
        <v>511</v>
      </c>
      <c r="L15" s="56">
        <f>+K15+K15*(Valores!$E$7+Valores!$F$7+Valores!$G$7)</f>
        <v>843.15000000000009</v>
      </c>
      <c r="M15" s="63">
        <f>+L15*Valores!$C$2</f>
        <v>843150.00000000012</v>
      </c>
      <c r="N15" s="29">
        <f>+H15*Valores!$C$2</f>
        <v>1022000</v>
      </c>
      <c r="O15" s="4">
        <f>+N15+N15*(Valores!$E$7+Valores!$F$7+Valores!$G$7)</f>
        <v>1686300</v>
      </c>
    </row>
    <row r="16" spans="1:16" ht="15" x14ac:dyDescent="0.25">
      <c r="A16" s="22" t="s">
        <v>484</v>
      </c>
      <c r="B16" s="22" t="s">
        <v>469</v>
      </c>
      <c r="C16" s="22" t="s">
        <v>378</v>
      </c>
      <c r="D16" s="22" t="s">
        <v>485</v>
      </c>
      <c r="E16" s="28" t="s">
        <v>379</v>
      </c>
      <c r="F16" s="28" t="s">
        <v>380</v>
      </c>
      <c r="G16" s="28" t="s">
        <v>379</v>
      </c>
      <c r="H16" s="27">
        <v>53</v>
      </c>
      <c r="I16" s="40">
        <f>VLOOKUP(B16,Valores!$B$8:$C$13,2,1)</f>
        <v>0</v>
      </c>
      <c r="J16" s="43">
        <f t="shared" si="0"/>
        <v>0</v>
      </c>
      <c r="K16" s="43">
        <f t="shared" si="1"/>
        <v>53</v>
      </c>
      <c r="L16" s="56">
        <f>+K16+K16*(Valores!$E$7+Valores!$F$7+Valores!$G$7)</f>
        <v>87.45</v>
      </c>
      <c r="M16" s="63">
        <f>+L16*Valores!$C$2</f>
        <v>87450</v>
      </c>
      <c r="N16" s="29">
        <f>+H16*Valores!$C$2</f>
        <v>53000</v>
      </c>
      <c r="O16" s="4">
        <f>+N16+N16*(Valores!$E$7+Valores!$F$7+Valores!$G$7)</f>
        <v>87450</v>
      </c>
    </row>
    <row r="17" spans="1:15" ht="15" x14ac:dyDescent="0.25">
      <c r="A17" s="22" t="s">
        <v>394</v>
      </c>
      <c r="B17" s="22" t="s">
        <v>469</v>
      </c>
      <c r="C17" s="22" t="s">
        <v>378</v>
      </c>
      <c r="D17" s="22" t="s">
        <v>486</v>
      </c>
      <c r="E17" s="28" t="s">
        <v>379</v>
      </c>
      <c r="F17" s="28" t="s">
        <v>380</v>
      </c>
      <c r="G17" s="28" t="s">
        <v>379</v>
      </c>
      <c r="H17" s="27">
        <v>41</v>
      </c>
      <c r="I17" s="40">
        <f>VLOOKUP(B17,Valores!$B$8:$C$13,2,1)</f>
        <v>0</v>
      </c>
      <c r="J17" s="43">
        <f t="shared" si="0"/>
        <v>0</v>
      </c>
      <c r="K17" s="43">
        <f t="shared" si="1"/>
        <v>41</v>
      </c>
      <c r="L17" s="56">
        <f>+K17+K17*(Valores!$E$7+Valores!$F$7+Valores!$G$7)</f>
        <v>67.650000000000006</v>
      </c>
      <c r="M17" s="63">
        <f>+L17*Valores!$C$2</f>
        <v>67650</v>
      </c>
      <c r="N17" s="29">
        <f>+H17*Valores!$C$2</f>
        <v>41000</v>
      </c>
      <c r="O17" s="4">
        <f>+N17+N17*(Valores!$E$7+Valores!$F$7+Valores!$G$7)</f>
        <v>67650</v>
      </c>
    </row>
    <row r="18" spans="1:15" ht="15" x14ac:dyDescent="0.25">
      <c r="A18" s="22" t="s">
        <v>395</v>
      </c>
      <c r="B18" s="22" t="s">
        <v>396</v>
      </c>
      <c r="C18" s="22" t="s">
        <v>467</v>
      </c>
      <c r="D18" s="22" t="s">
        <v>487</v>
      </c>
      <c r="E18" s="28" t="s">
        <v>379</v>
      </c>
      <c r="F18" s="28" t="s">
        <v>380</v>
      </c>
      <c r="G18" s="28" t="s">
        <v>379</v>
      </c>
      <c r="H18" s="27">
        <v>4154</v>
      </c>
      <c r="I18" s="40">
        <f>VLOOKUP(B18,Valores!$B$8:$C$13,2,1)</f>
        <v>0.5</v>
      </c>
      <c r="J18" s="43">
        <f t="shared" si="0"/>
        <v>2077</v>
      </c>
      <c r="K18" s="43">
        <f t="shared" si="1"/>
        <v>2077</v>
      </c>
      <c r="L18" s="56">
        <f>+K18+K18*(Valores!$E$7+Valores!$F$7+Valores!$G$7)</f>
        <v>3427.05</v>
      </c>
      <c r="M18" s="63">
        <f>+L18*Valores!$C$2</f>
        <v>3427050</v>
      </c>
      <c r="N18" s="29">
        <f>+H18*Valores!$C$2</f>
        <v>4154000</v>
      </c>
      <c r="O18" s="4">
        <f>+N18+N18*(Valores!$E$7+Valores!$F$7+Valores!$G$7)</f>
        <v>6854100</v>
      </c>
    </row>
    <row r="19" spans="1:15" ht="15" x14ac:dyDescent="0.25">
      <c r="A19" s="22" t="s">
        <v>397</v>
      </c>
      <c r="B19" s="22" t="s">
        <v>396</v>
      </c>
      <c r="C19" s="22" t="s">
        <v>467</v>
      </c>
      <c r="D19" s="22" t="s">
        <v>488</v>
      </c>
      <c r="E19" s="28" t="s">
        <v>379</v>
      </c>
      <c r="F19" s="28" t="s">
        <v>380</v>
      </c>
      <c r="G19" s="28" t="s">
        <v>379</v>
      </c>
      <c r="H19" s="27">
        <v>5214</v>
      </c>
      <c r="I19" s="40">
        <f>VLOOKUP(B19,Valores!$B$8:$C$13,2,1)</f>
        <v>0.5</v>
      </c>
      <c r="J19" s="43">
        <f t="shared" si="0"/>
        <v>2607</v>
      </c>
      <c r="K19" s="43">
        <f t="shared" si="1"/>
        <v>2607</v>
      </c>
      <c r="L19" s="56">
        <f>+K19+K19*(Valores!$E$7+Valores!$F$7+Valores!$G$7)</f>
        <v>4301.55</v>
      </c>
      <c r="M19" s="63">
        <f>+L19*Valores!$C$2</f>
        <v>4301550</v>
      </c>
      <c r="N19" s="29">
        <f>+H19*Valores!$C$2</f>
        <v>5214000</v>
      </c>
      <c r="O19" s="4">
        <f>+N19+N19*(Valores!$E$7+Valores!$F$7+Valores!$G$7)</f>
        <v>8603100</v>
      </c>
    </row>
    <row r="20" spans="1:15" ht="15" x14ac:dyDescent="0.25">
      <c r="A20" s="22" t="s">
        <v>398</v>
      </c>
      <c r="B20" s="22" t="s">
        <v>396</v>
      </c>
      <c r="C20" s="22" t="s">
        <v>489</v>
      </c>
      <c r="D20" s="22" t="s">
        <v>179</v>
      </c>
      <c r="E20" s="28" t="s">
        <v>379</v>
      </c>
      <c r="F20" s="28" t="s">
        <v>380</v>
      </c>
      <c r="G20" s="28" t="s">
        <v>379</v>
      </c>
      <c r="H20" s="27">
        <v>3604</v>
      </c>
      <c r="I20" s="40">
        <f>VLOOKUP(B20,Valores!$B$8:$C$13,2,1)</f>
        <v>0.5</v>
      </c>
      <c r="J20" s="43">
        <f t="shared" si="0"/>
        <v>1802</v>
      </c>
      <c r="K20" s="43">
        <f t="shared" si="1"/>
        <v>1802</v>
      </c>
      <c r="L20" s="56">
        <f>+K20+K20*(Valores!$E$7+Valores!$F$7+Valores!$G$7)</f>
        <v>2973.3</v>
      </c>
      <c r="M20" s="63">
        <f>+L20*Valores!$C$2</f>
        <v>2973300</v>
      </c>
      <c r="N20" s="29">
        <f>+H20*Valores!$C$2</f>
        <v>3604000</v>
      </c>
      <c r="O20" s="4">
        <f>+N20+N20*(Valores!$E$7+Valores!$F$7+Valores!$G$7)</f>
        <v>5946600</v>
      </c>
    </row>
    <row r="21" spans="1:15" ht="15" x14ac:dyDescent="0.25">
      <c r="A21" s="22" t="s">
        <v>399</v>
      </c>
      <c r="B21" s="22" t="s">
        <v>396</v>
      </c>
      <c r="C21" s="22" t="s">
        <v>490</v>
      </c>
      <c r="D21" s="22" t="s">
        <v>181</v>
      </c>
      <c r="E21" s="28" t="s">
        <v>379</v>
      </c>
      <c r="F21" s="28" t="s">
        <v>380</v>
      </c>
      <c r="G21" s="28" t="s">
        <v>379</v>
      </c>
      <c r="H21" s="27">
        <v>22</v>
      </c>
      <c r="I21" s="40">
        <f>VLOOKUP(B21,Valores!$B$8:$C$13,2,1)</f>
        <v>0.5</v>
      </c>
      <c r="J21" s="43">
        <f t="shared" si="0"/>
        <v>11</v>
      </c>
      <c r="K21" s="43">
        <f t="shared" si="1"/>
        <v>11</v>
      </c>
      <c r="L21" s="56">
        <f>+K21+K21*(Valores!$E$7+Valores!$F$7+Valores!$G$7)</f>
        <v>18.149999999999999</v>
      </c>
      <c r="M21" s="63">
        <f>+L21*Valores!$C$2</f>
        <v>18150</v>
      </c>
      <c r="N21" s="29">
        <f>+H21*Valores!$C$2</f>
        <v>22000</v>
      </c>
      <c r="O21" s="4">
        <f>+N21+N21*(Valores!$E$7+Valores!$F$7+Valores!$G$7)</f>
        <v>36300</v>
      </c>
    </row>
    <row r="22" spans="1:15" ht="15" x14ac:dyDescent="0.25">
      <c r="A22" s="22" t="s">
        <v>400</v>
      </c>
      <c r="B22" s="22" t="s">
        <v>396</v>
      </c>
      <c r="C22" s="22" t="s">
        <v>172</v>
      </c>
      <c r="D22" s="22" t="s">
        <v>491</v>
      </c>
      <c r="E22" s="28" t="s">
        <v>379</v>
      </c>
      <c r="F22" s="28" t="s">
        <v>380</v>
      </c>
      <c r="G22" s="28" t="s">
        <v>379</v>
      </c>
      <c r="H22" s="27">
        <v>1313</v>
      </c>
      <c r="I22" s="40">
        <f>VLOOKUP(B22,Valores!$B$8:$C$13,2,1)</f>
        <v>0.5</v>
      </c>
      <c r="J22" s="43">
        <f t="shared" si="0"/>
        <v>656.5</v>
      </c>
      <c r="K22" s="43">
        <f t="shared" si="1"/>
        <v>656.5</v>
      </c>
      <c r="L22" s="56">
        <f>+K22+K22*(Valores!$E$7+Valores!$F$7+Valores!$G$7)</f>
        <v>1083.2249999999999</v>
      </c>
      <c r="M22" s="63">
        <f>+L22*Valores!$C$2</f>
        <v>1083225</v>
      </c>
      <c r="N22" s="29">
        <f>+H22*Valores!$C$2</f>
        <v>1313000</v>
      </c>
      <c r="O22" s="4">
        <f>+N22+N22*(Valores!$E$7+Valores!$F$7+Valores!$G$7)</f>
        <v>2166450</v>
      </c>
    </row>
    <row r="23" spans="1:15" ht="15" x14ac:dyDescent="0.25">
      <c r="A23" s="22" t="s">
        <v>401</v>
      </c>
      <c r="B23" s="22" t="s">
        <v>396</v>
      </c>
      <c r="C23" s="22" t="s">
        <v>172</v>
      </c>
      <c r="D23" s="22" t="s">
        <v>173</v>
      </c>
      <c r="E23" s="28" t="s">
        <v>379</v>
      </c>
      <c r="F23" s="28" t="s">
        <v>380</v>
      </c>
      <c r="G23" s="28" t="s">
        <v>379</v>
      </c>
      <c r="H23" s="27">
        <v>971</v>
      </c>
      <c r="I23" s="40">
        <f>VLOOKUP(B23,Valores!$B$8:$C$13,2,1)</f>
        <v>0.5</v>
      </c>
      <c r="J23" s="43">
        <f t="shared" si="0"/>
        <v>485.5</v>
      </c>
      <c r="K23" s="43">
        <f t="shared" si="1"/>
        <v>485.5</v>
      </c>
      <c r="L23" s="56">
        <f>+K23+K23*(Valores!$E$7+Valores!$F$7+Valores!$G$7)</f>
        <v>801.07500000000005</v>
      </c>
      <c r="M23" s="63">
        <f>+L23*Valores!$C$2</f>
        <v>801075</v>
      </c>
      <c r="N23" s="29">
        <f>+H23*Valores!$C$2</f>
        <v>971000</v>
      </c>
      <c r="O23" s="4">
        <f>+N23+N23*(Valores!$E$7+Valores!$F$7+Valores!$G$7)</f>
        <v>1602150</v>
      </c>
    </row>
    <row r="24" spans="1:15" ht="15" x14ac:dyDescent="0.25">
      <c r="A24" s="22" t="s">
        <v>402</v>
      </c>
      <c r="B24" s="22" t="s">
        <v>396</v>
      </c>
      <c r="C24" s="22" t="s">
        <v>490</v>
      </c>
      <c r="D24" s="22" t="s">
        <v>492</v>
      </c>
      <c r="E24" s="28" t="s">
        <v>379</v>
      </c>
      <c r="F24" s="28" t="s">
        <v>380</v>
      </c>
      <c r="G24" s="28" t="s">
        <v>379</v>
      </c>
      <c r="H24" s="27">
        <v>191</v>
      </c>
      <c r="I24" s="40">
        <f>VLOOKUP(B24,Valores!$B$8:$C$13,2,1)</f>
        <v>0.5</v>
      </c>
      <c r="J24" s="43">
        <f t="shared" si="0"/>
        <v>95.5</v>
      </c>
      <c r="K24" s="43">
        <f t="shared" si="1"/>
        <v>95.5</v>
      </c>
      <c r="L24" s="56">
        <f>+K24+K24*(Valores!$E$7+Valores!$F$7+Valores!$G$7)</f>
        <v>157.57499999999999</v>
      </c>
      <c r="M24" s="63">
        <f>+L24*Valores!$C$2</f>
        <v>157575</v>
      </c>
      <c r="N24" s="29">
        <f>+H24*Valores!$C$2</f>
        <v>191000</v>
      </c>
      <c r="O24" s="4">
        <f>+N24+N24*(Valores!$E$7+Valores!$F$7+Valores!$G$7)</f>
        <v>315150</v>
      </c>
    </row>
    <row r="25" spans="1:15" ht="15" x14ac:dyDescent="0.25">
      <c r="A25" s="22" t="s">
        <v>403</v>
      </c>
      <c r="B25" s="22" t="s">
        <v>396</v>
      </c>
      <c r="C25" s="22" t="s">
        <v>490</v>
      </c>
      <c r="D25" s="22" t="s">
        <v>493</v>
      </c>
      <c r="E25" s="28" t="s">
        <v>379</v>
      </c>
      <c r="F25" s="28" t="s">
        <v>380</v>
      </c>
      <c r="G25" s="28" t="s">
        <v>379</v>
      </c>
      <c r="H25" s="27">
        <v>11</v>
      </c>
      <c r="I25" s="40">
        <f>VLOOKUP(B25,Valores!$B$8:$C$13,2,1)</f>
        <v>0.5</v>
      </c>
      <c r="J25" s="43">
        <f t="shared" si="0"/>
        <v>5.5</v>
      </c>
      <c r="K25" s="43">
        <f t="shared" si="1"/>
        <v>5.5</v>
      </c>
      <c r="L25" s="56">
        <f>+K25+K25*(Valores!$E$7+Valores!$F$7+Valores!$G$7)</f>
        <v>9.0749999999999993</v>
      </c>
      <c r="M25" s="63">
        <f>+L25*Valores!$C$2</f>
        <v>9075</v>
      </c>
      <c r="N25" s="29">
        <f>+H25*Valores!$C$2</f>
        <v>11000</v>
      </c>
      <c r="O25" s="4">
        <f>+N25+N25*(Valores!$E$7+Valores!$F$7+Valores!$G$7)</f>
        <v>18150</v>
      </c>
    </row>
    <row r="26" spans="1:15" ht="15" x14ac:dyDescent="0.25">
      <c r="A26" s="22" t="s">
        <v>404</v>
      </c>
      <c r="B26" s="22" t="s">
        <v>396</v>
      </c>
      <c r="C26" s="22" t="s">
        <v>490</v>
      </c>
      <c r="D26" s="22" t="s">
        <v>494</v>
      </c>
      <c r="E26" s="28" t="s">
        <v>379</v>
      </c>
      <c r="F26" s="28" t="s">
        <v>380</v>
      </c>
      <c r="G26" s="28" t="s">
        <v>379</v>
      </c>
      <c r="H26" s="27">
        <v>64</v>
      </c>
      <c r="I26" s="40">
        <f>VLOOKUP(B26,Valores!$B$8:$C$13,2,1)</f>
        <v>0.5</v>
      </c>
      <c r="J26" s="43">
        <f t="shared" si="0"/>
        <v>32</v>
      </c>
      <c r="K26" s="43">
        <f t="shared" si="1"/>
        <v>32</v>
      </c>
      <c r="L26" s="56">
        <f>+K26+K26*(Valores!$E$7+Valores!$F$7+Valores!$G$7)</f>
        <v>52.8</v>
      </c>
      <c r="M26" s="63">
        <f>+L26*Valores!$C$2</f>
        <v>52800</v>
      </c>
      <c r="N26" s="29">
        <f>+H26*Valores!$C$2</f>
        <v>64000</v>
      </c>
      <c r="O26" s="4">
        <f>+N26+N26*(Valores!$E$7+Valores!$F$7+Valores!$G$7)</f>
        <v>105600</v>
      </c>
    </row>
    <row r="27" spans="1:15" ht="15" x14ac:dyDescent="0.25">
      <c r="A27" s="22" t="s">
        <v>495</v>
      </c>
      <c r="B27" s="22" t="s">
        <v>396</v>
      </c>
      <c r="C27" s="22" t="s">
        <v>490</v>
      </c>
      <c r="D27" s="22" t="s">
        <v>496</v>
      </c>
      <c r="E27" s="28" t="s">
        <v>379</v>
      </c>
      <c r="F27" s="28" t="s">
        <v>380</v>
      </c>
      <c r="G27" s="28" t="s">
        <v>379</v>
      </c>
      <c r="I27" s="40">
        <f>VLOOKUP(B27,Valores!$B$8:$C$13,2,1)</f>
        <v>0.5</v>
      </c>
      <c r="J27" s="43">
        <f t="shared" si="0"/>
        <v>0</v>
      </c>
      <c r="K27" s="43">
        <f t="shared" si="1"/>
        <v>0</v>
      </c>
      <c r="L27" s="56">
        <f>+K27+K27*(Valores!$E$7+Valores!$F$7+Valores!$G$7)</f>
        <v>0</v>
      </c>
      <c r="M27" s="63">
        <f>+L27*Valores!$C$2</f>
        <v>0</v>
      </c>
      <c r="N27" s="29">
        <f>+H27*Valores!$C$2</f>
        <v>0</v>
      </c>
      <c r="O27" s="4">
        <f>+N27+N27*(Valores!$E$7+Valores!$F$7+Valores!$G$7)</f>
        <v>0</v>
      </c>
    </row>
    <row r="28" spans="1:15" ht="15" x14ac:dyDescent="0.25">
      <c r="A28" s="22" t="s">
        <v>405</v>
      </c>
      <c r="B28" s="22" t="s">
        <v>396</v>
      </c>
      <c r="C28" s="22" t="s">
        <v>489</v>
      </c>
      <c r="D28" s="22" t="s">
        <v>177</v>
      </c>
      <c r="E28" s="28" t="s">
        <v>379</v>
      </c>
      <c r="F28" s="28" t="s">
        <v>380</v>
      </c>
      <c r="G28" s="28" t="s">
        <v>379</v>
      </c>
      <c r="H28" s="27">
        <v>3816</v>
      </c>
      <c r="I28" s="40">
        <f>VLOOKUP(B28,Valores!$B$8:$C$13,2,1)</f>
        <v>0.5</v>
      </c>
      <c r="J28" s="43">
        <f t="shared" si="0"/>
        <v>1908</v>
      </c>
      <c r="K28" s="43">
        <f t="shared" si="1"/>
        <v>1908</v>
      </c>
      <c r="L28" s="56">
        <f>+K28+K28*(Valores!$E$7+Valores!$F$7+Valores!$G$7)</f>
        <v>3148.2</v>
      </c>
      <c r="M28" s="63">
        <f>+L28*Valores!$C$2</f>
        <v>3148200</v>
      </c>
      <c r="N28" s="29">
        <f>+H28*Valores!$C$2</f>
        <v>3816000</v>
      </c>
      <c r="O28" s="4">
        <f>+N28+N28*(Valores!$E$7+Valores!$F$7+Valores!$G$7)</f>
        <v>6296400</v>
      </c>
    </row>
    <row r="29" spans="1:15" ht="15" x14ac:dyDescent="0.25">
      <c r="A29" s="22" t="s">
        <v>406</v>
      </c>
      <c r="B29" s="22" t="s">
        <v>396</v>
      </c>
      <c r="C29" s="22" t="s">
        <v>489</v>
      </c>
      <c r="D29" s="22" t="s">
        <v>175</v>
      </c>
      <c r="E29" s="28" t="s">
        <v>379</v>
      </c>
      <c r="F29" s="28" t="s">
        <v>380</v>
      </c>
      <c r="G29" s="28" t="s">
        <v>379</v>
      </c>
      <c r="H29" s="27">
        <v>2078</v>
      </c>
      <c r="I29" s="40">
        <f>VLOOKUP(B29,Valores!$B$8:$C$13,2,1)</f>
        <v>0.5</v>
      </c>
      <c r="J29" s="43">
        <f t="shared" si="0"/>
        <v>1039</v>
      </c>
      <c r="K29" s="43">
        <f t="shared" si="1"/>
        <v>1039</v>
      </c>
      <c r="L29" s="56">
        <f>+K29+K29*(Valores!$E$7+Valores!$F$7+Valores!$G$7)</f>
        <v>1714.35</v>
      </c>
      <c r="M29" s="63">
        <f>+L29*Valores!$C$2</f>
        <v>1714350</v>
      </c>
      <c r="N29" s="29">
        <f>+H29*Valores!$C$2</f>
        <v>2078000</v>
      </c>
      <c r="O29" s="4">
        <f>+N29+N29*(Valores!$E$7+Valores!$F$7+Valores!$G$7)</f>
        <v>3428700</v>
      </c>
    </row>
    <row r="30" spans="1:15" ht="15" x14ac:dyDescent="0.25">
      <c r="A30" s="22" t="s">
        <v>407</v>
      </c>
      <c r="B30" s="22" t="s">
        <v>396</v>
      </c>
      <c r="C30" s="22" t="s">
        <v>489</v>
      </c>
      <c r="D30" s="22" t="s">
        <v>180</v>
      </c>
      <c r="E30" s="28" t="s">
        <v>379</v>
      </c>
      <c r="F30" s="28" t="s">
        <v>380</v>
      </c>
      <c r="G30" s="28" t="s">
        <v>379</v>
      </c>
      <c r="H30" s="27">
        <v>997</v>
      </c>
      <c r="I30" s="40">
        <f>VLOOKUP(B30,Valores!$B$8:$C$13,2,1)</f>
        <v>0.5</v>
      </c>
      <c r="J30" s="43">
        <f t="shared" si="0"/>
        <v>498.5</v>
      </c>
      <c r="K30" s="43">
        <f t="shared" si="1"/>
        <v>498.5</v>
      </c>
      <c r="L30" s="56">
        <f>+K30+K30*(Valores!$E$7+Valores!$F$7+Valores!$G$7)</f>
        <v>822.52500000000009</v>
      </c>
      <c r="M30" s="63">
        <f>+L30*Valores!$C$2</f>
        <v>822525.00000000012</v>
      </c>
      <c r="N30" s="29">
        <f>+H30*Valores!$C$2</f>
        <v>997000</v>
      </c>
      <c r="O30" s="4">
        <f>+N30+N30*(Valores!$E$7+Valores!$F$7+Valores!$G$7)</f>
        <v>1645050</v>
      </c>
    </row>
    <row r="31" spans="1:15" ht="15" x14ac:dyDescent="0.25">
      <c r="A31" s="22" t="s">
        <v>408</v>
      </c>
      <c r="B31" s="22" t="s">
        <v>396</v>
      </c>
      <c r="C31" s="22" t="s">
        <v>172</v>
      </c>
      <c r="D31" s="22" t="s">
        <v>497</v>
      </c>
      <c r="E31" s="28" t="s">
        <v>379</v>
      </c>
      <c r="F31" s="28" t="s">
        <v>380</v>
      </c>
      <c r="G31" s="28" t="s">
        <v>379</v>
      </c>
      <c r="H31" s="27">
        <v>632</v>
      </c>
      <c r="I31" s="40">
        <f>VLOOKUP(B31,Valores!$B$8:$C$13,2,1)</f>
        <v>0.5</v>
      </c>
      <c r="J31" s="43">
        <f t="shared" si="0"/>
        <v>316</v>
      </c>
      <c r="K31" s="43">
        <f t="shared" si="1"/>
        <v>316</v>
      </c>
      <c r="L31" s="56">
        <f>+K31+K31*(Valores!$E$7+Valores!$F$7+Valores!$G$7)</f>
        <v>521.4</v>
      </c>
      <c r="M31" s="63">
        <f>+L31*Valores!$C$2</f>
        <v>521400</v>
      </c>
      <c r="N31" s="29">
        <f>+H31*Valores!$C$2</f>
        <v>632000</v>
      </c>
      <c r="O31" s="4">
        <f>+N31+N31*(Valores!$E$7+Valores!$F$7+Valores!$G$7)</f>
        <v>1042800</v>
      </c>
    </row>
    <row r="32" spans="1:15" ht="15" x14ac:dyDescent="0.25">
      <c r="A32" s="22" t="s">
        <v>409</v>
      </c>
      <c r="B32" s="22" t="s">
        <v>396</v>
      </c>
      <c r="C32" s="22" t="s">
        <v>172</v>
      </c>
      <c r="D32" s="22" t="s">
        <v>498</v>
      </c>
      <c r="E32" s="28" t="s">
        <v>379</v>
      </c>
      <c r="F32" s="28" t="s">
        <v>380</v>
      </c>
      <c r="G32" s="28" t="s">
        <v>379</v>
      </c>
      <c r="H32" s="27">
        <v>5055</v>
      </c>
      <c r="I32" s="40">
        <f>VLOOKUP(B32,Valores!$B$8:$C$13,2,1)</f>
        <v>0.5</v>
      </c>
      <c r="J32" s="43">
        <f t="shared" si="0"/>
        <v>2527.5</v>
      </c>
      <c r="K32" s="43">
        <f t="shared" si="1"/>
        <v>2527.5</v>
      </c>
      <c r="L32" s="56">
        <f>+K32+K32*(Valores!$E$7+Valores!$F$7+Valores!$G$7)</f>
        <v>4170.375</v>
      </c>
      <c r="M32" s="63">
        <f>+L32*Valores!$C$2</f>
        <v>4170375</v>
      </c>
      <c r="N32" s="29">
        <f>+H32*Valores!$C$2</f>
        <v>5055000</v>
      </c>
      <c r="O32" s="4">
        <f>+N32+N32*(Valores!$E$7+Valores!$F$7+Valores!$G$7)</f>
        <v>8340750</v>
      </c>
    </row>
    <row r="33" spans="1:15" ht="15" x14ac:dyDescent="0.25">
      <c r="A33" s="22" t="s">
        <v>410</v>
      </c>
      <c r="B33" s="22" t="s">
        <v>396</v>
      </c>
      <c r="C33" s="22" t="s">
        <v>172</v>
      </c>
      <c r="D33" s="22" t="s">
        <v>499</v>
      </c>
      <c r="E33" s="28" t="s">
        <v>379</v>
      </c>
      <c r="F33" s="28" t="s">
        <v>380</v>
      </c>
      <c r="G33" s="28" t="s">
        <v>379</v>
      </c>
      <c r="H33" s="27">
        <v>18953</v>
      </c>
      <c r="I33" s="40">
        <f>VLOOKUP(B33,Valores!$B$8:$C$13,2,1)</f>
        <v>0.5</v>
      </c>
      <c r="J33" s="43">
        <f t="shared" si="0"/>
        <v>9476.5</v>
      </c>
      <c r="K33" s="43">
        <f t="shared" si="1"/>
        <v>9476.5</v>
      </c>
      <c r="L33" s="56">
        <f>+K33+K33*(Valores!$E$7+Valores!$F$7+Valores!$G$7)</f>
        <v>15636.225</v>
      </c>
      <c r="M33" s="63">
        <f>+L33*Valores!$C$2</f>
        <v>15636225</v>
      </c>
      <c r="N33" s="29">
        <f>+H33*Valores!$C$2</f>
        <v>18953000</v>
      </c>
      <c r="O33" s="4">
        <f>+N33+N33*(Valores!$E$7+Valores!$F$7+Valores!$G$7)</f>
        <v>31272450</v>
      </c>
    </row>
    <row r="34" spans="1:15" ht="15" x14ac:dyDescent="0.25">
      <c r="A34" s="22" t="s">
        <v>411</v>
      </c>
      <c r="B34" s="22" t="s">
        <v>396</v>
      </c>
      <c r="C34" s="22" t="s">
        <v>172</v>
      </c>
      <c r="D34" s="22" t="s">
        <v>500</v>
      </c>
      <c r="E34" s="28" t="s">
        <v>379</v>
      </c>
      <c r="F34" s="28" t="s">
        <v>380</v>
      </c>
      <c r="G34" s="28" t="s">
        <v>379</v>
      </c>
      <c r="H34" s="27">
        <v>420</v>
      </c>
      <c r="I34" s="40">
        <f>VLOOKUP(B34,Valores!$B$8:$C$13,2,1)</f>
        <v>0.5</v>
      </c>
      <c r="J34" s="43">
        <f t="shared" si="0"/>
        <v>210</v>
      </c>
      <c r="K34" s="43">
        <f t="shared" si="1"/>
        <v>210</v>
      </c>
      <c r="L34" s="56">
        <f>+K34+K34*(Valores!$E$7+Valores!$F$7+Valores!$G$7)</f>
        <v>346.5</v>
      </c>
      <c r="M34" s="63">
        <f>+L34*Valores!$C$2</f>
        <v>346500</v>
      </c>
      <c r="N34" s="29">
        <f>+H34*Valores!$C$2</f>
        <v>420000</v>
      </c>
      <c r="O34" s="4">
        <f>+N34+N34*(Valores!$E$7+Valores!$F$7+Valores!$G$7)</f>
        <v>693000</v>
      </c>
    </row>
    <row r="35" spans="1:15" ht="15" x14ac:dyDescent="0.25">
      <c r="A35" s="22" t="s">
        <v>412</v>
      </c>
      <c r="B35" s="22" t="s">
        <v>396</v>
      </c>
      <c r="C35" s="22" t="s">
        <v>172</v>
      </c>
      <c r="D35" s="22" t="s">
        <v>501</v>
      </c>
      <c r="E35" s="28" t="s">
        <v>379</v>
      </c>
      <c r="F35" s="28" t="s">
        <v>380</v>
      </c>
      <c r="G35" s="28" t="s">
        <v>379</v>
      </c>
      <c r="H35" s="27">
        <v>3359</v>
      </c>
      <c r="I35" s="40">
        <f>VLOOKUP(B35,Valores!$B$8:$C$13,2,1)</f>
        <v>0.5</v>
      </c>
      <c r="J35" s="43">
        <f t="shared" si="0"/>
        <v>1679.5</v>
      </c>
      <c r="K35" s="43">
        <f t="shared" si="1"/>
        <v>1679.5</v>
      </c>
      <c r="L35" s="56">
        <f>+K35+K35*(Valores!$E$7+Valores!$F$7+Valores!$G$7)</f>
        <v>2771.1750000000002</v>
      </c>
      <c r="M35" s="63">
        <f>+L35*Valores!$C$2</f>
        <v>2771175</v>
      </c>
      <c r="N35" s="29">
        <f>+H35*Valores!$C$2</f>
        <v>3359000</v>
      </c>
      <c r="O35" s="4">
        <f>+N35+N35*(Valores!$E$7+Valores!$F$7+Valores!$G$7)</f>
        <v>5542350</v>
      </c>
    </row>
    <row r="36" spans="1:15" ht="15" x14ac:dyDescent="0.25">
      <c r="A36" s="22" t="s">
        <v>413</v>
      </c>
      <c r="B36" s="22" t="s">
        <v>396</v>
      </c>
      <c r="C36" s="22" t="s">
        <v>172</v>
      </c>
      <c r="D36" s="22" t="s">
        <v>502</v>
      </c>
      <c r="E36" s="28" t="s">
        <v>379</v>
      </c>
      <c r="F36" s="28" t="s">
        <v>380</v>
      </c>
      <c r="G36" s="28" t="s">
        <v>379</v>
      </c>
      <c r="H36" s="27">
        <v>12593</v>
      </c>
      <c r="I36" s="40">
        <f>VLOOKUP(B36,Valores!$B$8:$C$13,2,1)</f>
        <v>0.5</v>
      </c>
      <c r="J36" s="43">
        <f t="shared" si="0"/>
        <v>6296.5</v>
      </c>
      <c r="K36" s="43">
        <f t="shared" si="1"/>
        <v>6296.5</v>
      </c>
      <c r="L36" s="56">
        <f>+K36+K36*(Valores!$E$7+Valores!$F$7+Valores!$G$7)</f>
        <v>10389.225</v>
      </c>
      <c r="M36" s="63">
        <f>+L36*Valores!$C$2</f>
        <v>10389225</v>
      </c>
      <c r="N36" s="29">
        <f>+H36*Valores!$C$2</f>
        <v>12593000</v>
      </c>
      <c r="O36" s="4">
        <f>+N36+N36*(Valores!$E$7+Valores!$F$7+Valores!$G$7)</f>
        <v>20778450</v>
      </c>
    </row>
    <row r="37" spans="1:15" ht="15" x14ac:dyDescent="0.25">
      <c r="A37" s="22" t="s">
        <v>414</v>
      </c>
      <c r="B37" s="22" t="s">
        <v>396</v>
      </c>
      <c r="C37" s="22" t="s">
        <v>503</v>
      </c>
      <c r="D37" s="22" t="s">
        <v>504</v>
      </c>
      <c r="E37" s="28" t="s">
        <v>379</v>
      </c>
      <c r="F37" s="28" t="s">
        <v>380</v>
      </c>
      <c r="G37" s="28" t="s">
        <v>379</v>
      </c>
      <c r="H37" s="27">
        <v>7420</v>
      </c>
      <c r="I37" s="40">
        <f>VLOOKUP(B37,Valores!$B$8:$C$13,2,1)</f>
        <v>0.5</v>
      </c>
      <c r="J37" s="43">
        <f t="shared" si="0"/>
        <v>3710</v>
      </c>
      <c r="K37" s="43">
        <f t="shared" si="1"/>
        <v>3710</v>
      </c>
      <c r="L37" s="56">
        <f>+K37+K37*(Valores!$E$7+Valores!$F$7+Valores!$G$7)</f>
        <v>6121.5</v>
      </c>
      <c r="M37" s="63">
        <f>+L37*Valores!$C$2</f>
        <v>6121500</v>
      </c>
      <c r="N37" s="29">
        <f>+H37*Valores!$C$2</f>
        <v>7420000</v>
      </c>
      <c r="O37" s="4">
        <f>+N37+N37*(Valores!$E$7+Valores!$F$7+Valores!$G$7)</f>
        <v>12243000</v>
      </c>
    </row>
    <row r="38" spans="1:15" ht="15" x14ac:dyDescent="0.25">
      <c r="A38" s="22" t="s">
        <v>415</v>
      </c>
      <c r="B38" s="22" t="s">
        <v>416</v>
      </c>
      <c r="C38" s="22" t="s">
        <v>505</v>
      </c>
      <c r="D38" s="22" t="s">
        <v>506</v>
      </c>
      <c r="E38" s="28" t="s">
        <v>379</v>
      </c>
      <c r="F38" s="28" t="s">
        <v>380</v>
      </c>
      <c r="G38" s="28" t="s">
        <v>379</v>
      </c>
      <c r="H38" s="27">
        <v>5303</v>
      </c>
      <c r="I38" s="40">
        <f>VLOOKUP(B38,Valores!$B$8:$C$13,2,1)</f>
        <v>0.4</v>
      </c>
      <c r="J38" s="43">
        <f t="shared" si="0"/>
        <v>2121.2000000000003</v>
      </c>
      <c r="K38" s="43">
        <f t="shared" si="1"/>
        <v>3181.7999999999997</v>
      </c>
      <c r="L38" s="56">
        <f>+K38+K38*(Valores!$E$7+Valores!$F$7+Valores!$G$7)</f>
        <v>5249.9699999999993</v>
      </c>
      <c r="M38" s="63">
        <f>+L38*Valores!$C$2</f>
        <v>5249969.9999999991</v>
      </c>
      <c r="N38" s="29">
        <f>+H38*Valores!$C$2</f>
        <v>5303000</v>
      </c>
      <c r="O38" s="4">
        <f>+N38+N38*(Valores!$E$7+Valores!$F$7+Valores!$G$7)</f>
        <v>8749950</v>
      </c>
    </row>
    <row r="39" spans="1:15" ht="15" x14ac:dyDescent="0.25">
      <c r="A39" s="22" t="s">
        <v>417</v>
      </c>
      <c r="B39" s="22" t="s">
        <v>396</v>
      </c>
      <c r="C39" s="22" t="s">
        <v>489</v>
      </c>
      <c r="D39" s="22" t="s">
        <v>176</v>
      </c>
      <c r="E39" s="28" t="s">
        <v>379</v>
      </c>
      <c r="F39" s="28" t="s">
        <v>380</v>
      </c>
      <c r="G39" s="28" t="s">
        <v>379</v>
      </c>
      <c r="H39" s="27">
        <v>2120</v>
      </c>
      <c r="I39" s="40">
        <f>VLOOKUP(B39,Valores!$B$8:$C$13,2,1)</f>
        <v>0.5</v>
      </c>
      <c r="J39" s="43">
        <f t="shared" si="0"/>
        <v>1060</v>
      </c>
      <c r="K39" s="43">
        <f t="shared" si="1"/>
        <v>1060</v>
      </c>
      <c r="L39" s="56">
        <f>+K39+K39*(Valores!$E$7+Valores!$F$7+Valores!$G$7)</f>
        <v>1749</v>
      </c>
      <c r="M39" s="63">
        <f>+L39*Valores!$C$2</f>
        <v>1749000</v>
      </c>
      <c r="N39" s="29">
        <f>+H39*Valores!$C$2</f>
        <v>2120000</v>
      </c>
      <c r="O39" s="4">
        <f>+N39+N39*(Valores!$E$7+Valores!$F$7+Valores!$G$7)</f>
        <v>3498000</v>
      </c>
    </row>
    <row r="40" spans="1:15" ht="15" x14ac:dyDescent="0.25">
      <c r="A40" s="22" t="s">
        <v>418</v>
      </c>
      <c r="B40" s="22" t="s">
        <v>396</v>
      </c>
      <c r="C40" s="22" t="s">
        <v>489</v>
      </c>
      <c r="D40" s="22" t="s">
        <v>178</v>
      </c>
      <c r="E40" s="28" t="s">
        <v>379</v>
      </c>
      <c r="F40" s="28" t="s">
        <v>380</v>
      </c>
      <c r="G40" s="28" t="s">
        <v>379</v>
      </c>
      <c r="H40" s="27">
        <v>3604</v>
      </c>
      <c r="I40" s="40">
        <f>VLOOKUP(B40,Valores!$B$8:$C$13,2,1)</f>
        <v>0.5</v>
      </c>
      <c r="J40" s="43">
        <f t="shared" si="0"/>
        <v>1802</v>
      </c>
      <c r="K40" s="43">
        <f t="shared" si="1"/>
        <v>1802</v>
      </c>
      <c r="L40" s="56">
        <f>+K40+K40*(Valores!$E$7+Valores!$F$7+Valores!$G$7)</f>
        <v>2973.3</v>
      </c>
      <c r="M40" s="63">
        <f>+L40*Valores!$C$2</f>
        <v>2973300</v>
      </c>
      <c r="N40" s="29">
        <f>+H40*Valores!$C$2</f>
        <v>3604000</v>
      </c>
      <c r="O40" s="4">
        <f>+N40+N40*(Valores!$E$7+Valores!$F$7+Valores!$G$7)</f>
        <v>5946600</v>
      </c>
    </row>
    <row r="41" spans="1:15" ht="15" x14ac:dyDescent="0.25">
      <c r="A41" s="22" t="s">
        <v>419</v>
      </c>
      <c r="B41" s="22" t="s">
        <v>396</v>
      </c>
      <c r="C41" s="22" t="s">
        <v>489</v>
      </c>
      <c r="D41" s="22" t="s">
        <v>507</v>
      </c>
      <c r="E41" s="28" t="s">
        <v>379</v>
      </c>
      <c r="F41" s="28" t="s">
        <v>380</v>
      </c>
      <c r="G41" s="28" t="s">
        <v>379</v>
      </c>
      <c r="H41" s="27">
        <v>2120</v>
      </c>
      <c r="I41" s="40">
        <f>VLOOKUP(B41,Valores!$B$8:$C$13,2,1)</f>
        <v>0.5</v>
      </c>
      <c r="J41" s="43">
        <f t="shared" si="0"/>
        <v>1060</v>
      </c>
      <c r="K41" s="43">
        <f t="shared" si="1"/>
        <v>1060</v>
      </c>
      <c r="L41" s="56">
        <f>+K41+K41*(Valores!$E$7+Valores!$F$7+Valores!$G$7)</f>
        <v>1749</v>
      </c>
      <c r="M41" s="63">
        <f>+L41*Valores!$C$2</f>
        <v>1749000</v>
      </c>
      <c r="N41" s="29">
        <f>+H41*Valores!$C$2</f>
        <v>2120000</v>
      </c>
      <c r="O41" s="4">
        <f>+N41+N41*(Valores!$E$7+Valores!$F$7+Valores!$G$7)</f>
        <v>3498000</v>
      </c>
    </row>
    <row r="42" spans="1:15" ht="15" x14ac:dyDescent="0.25">
      <c r="A42" s="22" t="s">
        <v>420</v>
      </c>
      <c r="B42" s="22" t="s">
        <v>396</v>
      </c>
      <c r="C42" s="22" t="s">
        <v>489</v>
      </c>
      <c r="D42" s="22" t="s">
        <v>174</v>
      </c>
      <c r="E42" s="28" t="s">
        <v>379</v>
      </c>
      <c r="F42" s="28" t="s">
        <v>380</v>
      </c>
      <c r="G42" s="28" t="s">
        <v>379</v>
      </c>
      <c r="H42" s="27">
        <v>1951</v>
      </c>
      <c r="I42" s="40">
        <f>VLOOKUP(B42,Valores!$B$8:$C$13,2,1)</f>
        <v>0.5</v>
      </c>
      <c r="J42" s="43">
        <f t="shared" si="0"/>
        <v>975.5</v>
      </c>
      <c r="K42" s="43">
        <f t="shared" si="1"/>
        <v>975.5</v>
      </c>
      <c r="L42" s="56">
        <f>+K42+K42*(Valores!$E$7+Valores!$F$7+Valores!$G$7)</f>
        <v>1609.575</v>
      </c>
      <c r="M42" s="63">
        <f>+L42*Valores!$C$2</f>
        <v>1609575</v>
      </c>
      <c r="N42" s="29">
        <f>+H42*Valores!$C$2</f>
        <v>1951000</v>
      </c>
      <c r="O42" s="4">
        <f>+N42+N42*(Valores!$E$7+Valores!$F$7+Valores!$G$7)</f>
        <v>3219150</v>
      </c>
    </row>
    <row r="43" spans="1:15" ht="15" x14ac:dyDescent="0.25">
      <c r="A43" s="22" t="s">
        <v>421</v>
      </c>
      <c r="B43" s="22" t="s">
        <v>396</v>
      </c>
      <c r="C43" s="22" t="s">
        <v>489</v>
      </c>
      <c r="D43" s="22" t="s">
        <v>508</v>
      </c>
      <c r="E43" s="28" t="s">
        <v>379</v>
      </c>
      <c r="F43" s="28" t="s">
        <v>380</v>
      </c>
      <c r="G43" s="28" t="s">
        <v>379</v>
      </c>
      <c r="H43" s="27">
        <v>1951</v>
      </c>
      <c r="I43" s="40">
        <f>VLOOKUP(B43,Valores!$B$8:$C$13,2,1)</f>
        <v>0.5</v>
      </c>
      <c r="J43" s="43">
        <f t="shared" si="0"/>
        <v>975.5</v>
      </c>
      <c r="K43" s="43">
        <f t="shared" si="1"/>
        <v>975.5</v>
      </c>
      <c r="L43" s="56">
        <f>+K43+K43*(Valores!$E$7+Valores!$F$7+Valores!$G$7)</f>
        <v>1609.575</v>
      </c>
      <c r="M43" s="63">
        <f>+L43*Valores!$C$2</f>
        <v>1609575</v>
      </c>
      <c r="N43" s="29">
        <f>+H43*Valores!$C$2</f>
        <v>1951000</v>
      </c>
      <c r="O43" s="4">
        <f>+N43+N43*(Valores!$E$7+Valores!$F$7+Valores!$G$7)</f>
        <v>3219150</v>
      </c>
    </row>
    <row r="44" spans="1:15" ht="15" x14ac:dyDescent="0.25">
      <c r="A44" s="36" t="s">
        <v>422</v>
      </c>
      <c r="B44" s="36" t="s">
        <v>476</v>
      </c>
      <c r="C44" s="36" t="s">
        <v>387</v>
      </c>
      <c r="D44" s="36" t="s">
        <v>509</v>
      </c>
      <c r="E44" s="28" t="s">
        <v>388</v>
      </c>
      <c r="F44" s="28" t="s">
        <v>380</v>
      </c>
      <c r="G44" s="28" t="s">
        <v>379</v>
      </c>
      <c r="H44" s="27">
        <v>115</v>
      </c>
      <c r="I44" s="40">
        <f>VLOOKUP(B44,Valores!$B$8:$C$13,2,1)</f>
        <v>0.45</v>
      </c>
      <c r="J44" s="43">
        <f t="shared" si="0"/>
        <v>51.75</v>
      </c>
      <c r="K44" s="43">
        <f t="shared" si="1"/>
        <v>63.25</v>
      </c>
      <c r="L44" s="56">
        <f>+K44+K44*(Valores!$E$7+Valores!$F$7+Valores!$G$7)</f>
        <v>104.36250000000001</v>
      </c>
      <c r="M44" s="63">
        <f>+L44*Valores!$C$2</f>
        <v>104362.50000000001</v>
      </c>
      <c r="N44" s="29">
        <f>+H44*Valores!$C$2</f>
        <v>115000</v>
      </c>
      <c r="O44" s="4">
        <f>+N44+N44*(Valores!$E$7+Valores!$F$7+Valores!$G$7)</f>
        <v>189750</v>
      </c>
    </row>
    <row r="45" spans="1:15" ht="15" x14ac:dyDescent="0.25">
      <c r="A45" s="36" t="s">
        <v>423</v>
      </c>
      <c r="B45" s="36" t="s">
        <v>476</v>
      </c>
      <c r="C45" s="36" t="s">
        <v>387</v>
      </c>
      <c r="D45" s="36" t="s">
        <v>510</v>
      </c>
      <c r="E45" s="28" t="s">
        <v>388</v>
      </c>
      <c r="F45" s="28" t="s">
        <v>380</v>
      </c>
      <c r="G45" s="28" t="s">
        <v>379</v>
      </c>
      <c r="H45" s="27">
        <v>33</v>
      </c>
      <c r="I45" s="40">
        <f>VLOOKUP(B45,Valores!$B$8:$C$13,2,1)</f>
        <v>0.45</v>
      </c>
      <c r="J45" s="43">
        <f t="shared" si="0"/>
        <v>14.85</v>
      </c>
      <c r="K45" s="43">
        <f t="shared" si="1"/>
        <v>18.149999999999999</v>
      </c>
      <c r="L45" s="56">
        <f>+K45+K45*(Valores!$E$7+Valores!$F$7+Valores!$G$7)</f>
        <v>29.947499999999998</v>
      </c>
      <c r="M45" s="63">
        <f>+L45*Valores!$C$2</f>
        <v>29947.499999999996</v>
      </c>
      <c r="N45" s="29">
        <f>+H45*Valores!$C$2</f>
        <v>33000</v>
      </c>
      <c r="O45" s="4">
        <f>+N45+N45*(Valores!$E$7+Valores!$F$7+Valores!$G$7)</f>
        <v>54450</v>
      </c>
    </row>
    <row r="46" spans="1:15" ht="15" x14ac:dyDescent="0.25">
      <c r="A46" s="22" t="s">
        <v>424</v>
      </c>
      <c r="B46" s="22" t="s">
        <v>470</v>
      </c>
      <c r="C46" s="22" t="s">
        <v>382</v>
      </c>
      <c r="D46" s="22" t="s">
        <v>170</v>
      </c>
      <c r="E46" s="28" t="s">
        <v>379</v>
      </c>
      <c r="F46" s="28" t="s">
        <v>380</v>
      </c>
      <c r="G46" s="28" t="s">
        <v>379</v>
      </c>
      <c r="H46" s="27">
        <v>143</v>
      </c>
      <c r="I46" s="40">
        <f>VLOOKUP(B46,Valores!$B$8:$C$13,2,1)</f>
        <v>0.5</v>
      </c>
      <c r="J46" s="43">
        <f t="shared" si="0"/>
        <v>71.5</v>
      </c>
      <c r="K46" s="43">
        <f t="shared" si="1"/>
        <v>71.5</v>
      </c>
      <c r="L46" s="56">
        <f>+K46+K46*(Valores!$E$7+Valores!$F$7+Valores!$G$7)</f>
        <v>117.97499999999999</v>
      </c>
      <c r="M46" s="63">
        <f>+L46*Valores!$C$2</f>
        <v>117975</v>
      </c>
      <c r="N46" s="29">
        <f>+H46*Valores!$C$2</f>
        <v>143000</v>
      </c>
      <c r="O46" s="4">
        <f>+N46+N46*(Valores!$E$7+Valores!$F$7+Valores!$G$7)</f>
        <v>235950</v>
      </c>
    </row>
    <row r="47" spans="1:15" ht="15" x14ac:dyDescent="0.25">
      <c r="A47" s="36" t="s">
        <v>425</v>
      </c>
      <c r="B47" s="36" t="s">
        <v>470</v>
      </c>
      <c r="C47" s="36" t="s">
        <v>382</v>
      </c>
      <c r="D47" s="36" t="s">
        <v>511</v>
      </c>
      <c r="E47" s="28" t="s">
        <v>379</v>
      </c>
      <c r="F47" s="28" t="s">
        <v>380</v>
      </c>
      <c r="G47" s="28" t="s">
        <v>379</v>
      </c>
      <c r="H47" s="27">
        <v>789</v>
      </c>
      <c r="I47" s="40">
        <f>VLOOKUP(B47,Valores!$B$8:$C$13,2,1)</f>
        <v>0.5</v>
      </c>
      <c r="J47" s="43">
        <f t="shared" si="0"/>
        <v>394.5</v>
      </c>
      <c r="K47" s="43">
        <f t="shared" si="1"/>
        <v>394.5</v>
      </c>
      <c r="L47" s="56">
        <f>+K47+K47*(Valores!$E$7+Valores!$F$7+Valores!$G$7)</f>
        <v>650.92499999999995</v>
      </c>
      <c r="M47" s="63">
        <f>+L47*Valores!$C$2</f>
        <v>650925</v>
      </c>
      <c r="N47" s="29">
        <f>+H47*Valores!$C$2</f>
        <v>789000</v>
      </c>
      <c r="O47" s="4">
        <f>+N47+N47*(Valores!$E$7+Valores!$F$7+Valores!$G$7)</f>
        <v>1301850</v>
      </c>
    </row>
    <row r="48" spans="1:15" ht="15" x14ac:dyDescent="0.25">
      <c r="A48" s="22" t="s">
        <v>512</v>
      </c>
      <c r="B48" s="22" t="s">
        <v>469</v>
      </c>
      <c r="C48" s="22" t="s">
        <v>378</v>
      </c>
      <c r="D48" s="22" t="s">
        <v>513</v>
      </c>
      <c r="E48" s="28" t="s">
        <v>379</v>
      </c>
      <c r="F48" s="28" t="s">
        <v>380</v>
      </c>
      <c r="G48" s="28" t="s">
        <v>379</v>
      </c>
      <c r="H48" s="27">
        <v>45</v>
      </c>
      <c r="I48" s="40">
        <f>VLOOKUP(B48,Valores!$B$8:$C$13,2,1)</f>
        <v>0</v>
      </c>
      <c r="J48" s="43">
        <f t="shared" si="0"/>
        <v>0</v>
      </c>
      <c r="K48" s="43">
        <f t="shared" si="1"/>
        <v>45</v>
      </c>
      <c r="L48" s="56">
        <f>+K48+K48*(Valores!$E$7+Valores!$F$7+Valores!$G$7)</f>
        <v>74.25</v>
      </c>
      <c r="M48" s="63">
        <f>+L48*Valores!$C$2</f>
        <v>74250</v>
      </c>
      <c r="N48" s="29">
        <f>+H48*Valores!$C$2</f>
        <v>45000</v>
      </c>
      <c r="O48" s="4">
        <f>+N48+N48*(Valores!$E$7+Valores!$F$7+Valores!$G$7)</f>
        <v>74250</v>
      </c>
    </row>
    <row r="49" spans="1:15" ht="15" x14ac:dyDescent="0.25">
      <c r="A49" s="36" t="s">
        <v>426</v>
      </c>
      <c r="B49" s="36" t="s">
        <v>470</v>
      </c>
      <c r="C49" s="36" t="s">
        <v>382</v>
      </c>
      <c r="D49" s="36" t="s">
        <v>166</v>
      </c>
      <c r="E49" s="28" t="s">
        <v>379</v>
      </c>
      <c r="F49" s="28" t="s">
        <v>380</v>
      </c>
      <c r="G49" s="28" t="s">
        <v>379</v>
      </c>
      <c r="H49" s="27">
        <v>316</v>
      </c>
      <c r="I49" s="40">
        <f>VLOOKUP(B49,Valores!$B$8:$C$13,2,1)</f>
        <v>0.5</v>
      </c>
      <c r="J49" s="43">
        <f t="shared" si="0"/>
        <v>158</v>
      </c>
      <c r="K49" s="43">
        <f t="shared" si="1"/>
        <v>158</v>
      </c>
      <c r="L49" s="56">
        <f>+K49+K49*(Valores!$E$7+Valores!$F$7+Valores!$G$7)</f>
        <v>260.7</v>
      </c>
      <c r="M49" s="63">
        <f>+L49*Valores!$C$2</f>
        <v>260700</v>
      </c>
      <c r="N49" s="29">
        <f>+H49*Valores!$C$2</f>
        <v>316000</v>
      </c>
      <c r="O49" s="4">
        <f>+N49+N49*(Valores!$E$7+Valores!$F$7+Valores!$G$7)</f>
        <v>521400</v>
      </c>
    </row>
    <row r="50" spans="1:15" ht="15" x14ac:dyDescent="0.25">
      <c r="A50" s="36" t="s">
        <v>427</v>
      </c>
      <c r="B50" s="36" t="s">
        <v>469</v>
      </c>
      <c r="C50" s="36" t="s">
        <v>378</v>
      </c>
      <c r="D50" s="36" t="s">
        <v>514</v>
      </c>
      <c r="E50" s="28" t="s">
        <v>379</v>
      </c>
      <c r="F50" s="28" t="s">
        <v>380</v>
      </c>
      <c r="G50" s="28" t="s">
        <v>379</v>
      </c>
      <c r="H50" s="27">
        <v>51</v>
      </c>
      <c r="I50" s="40">
        <f>VLOOKUP(B50,Valores!$B$8:$C$13,2,1)</f>
        <v>0</v>
      </c>
      <c r="J50" s="43">
        <f t="shared" si="0"/>
        <v>0</v>
      </c>
      <c r="K50" s="43">
        <f t="shared" si="1"/>
        <v>51</v>
      </c>
      <c r="L50" s="56">
        <f>+K50+K50*(Valores!$E$7+Valores!$F$7+Valores!$G$7)</f>
        <v>84.15</v>
      </c>
      <c r="M50" s="63">
        <f>+L50*Valores!$C$2</f>
        <v>84150</v>
      </c>
      <c r="N50" s="29">
        <f>+H50*Valores!$C$2</f>
        <v>51000</v>
      </c>
      <c r="O50" s="4">
        <f>+N50+N50*(Valores!$E$7+Valores!$F$7+Valores!$G$7)</f>
        <v>84150</v>
      </c>
    </row>
    <row r="51" spans="1:15" ht="15" x14ac:dyDescent="0.25">
      <c r="A51" s="22" t="s">
        <v>428</v>
      </c>
      <c r="B51" s="22" t="s">
        <v>476</v>
      </c>
      <c r="C51" s="22" t="s">
        <v>387</v>
      </c>
      <c r="D51" s="22" t="s">
        <v>515</v>
      </c>
      <c r="E51" s="28" t="s">
        <v>388</v>
      </c>
      <c r="F51" s="28" t="s">
        <v>380</v>
      </c>
      <c r="G51" s="28" t="s">
        <v>379</v>
      </c>
      <c r="H51" s="27">
        <v>30</v>
      </c>
      <c r="I51" s="40">
        <f>VLOOKUP(B51,Valores!$B$8:$C$13,2,1)</f>
        <v>0.45</v>
      </c>
      <c r="J51" s="43">
        <f t="shared" si="0"/>
        <v>13.5</v>
      </c>
      <c r="K51" s="43">
        <f t="shared" si="1"/>
        <v>16.5</v>
      </c>
      <c r="L51" s="56">
        <f>+K51+K51*(Valores!$E$7+Valores!$F$7+Valores!$G$7)</f>
        <v>27.225000000000001</v>
      </c>
      <c r="M51" s="63">
        <f>+L51*Valores!$C$2</f>
        <v>27225</v>
      </c>
      <c r="N51" s="29">
        <f>+H51*Valores!$C$2</f>
        <v>30000</v>
      </c>
      <c r="O51" s="4">
        <f>+N51+N51*(Valores!$E$7+Valores!$F$7+Valores!$G$7)</f>
        <v>49500</v>
      </c>
    </row>
    <row r="52" spans="1:15" ht="15" x14ac:dyDescent="0.25">
      <c r="A52" s="22" t="s">
        <v>429</v>
      </c>
      <c r="B52" s="22" t="s">
        <v>476</v>
      </c>
      <c r="C52" s="22" t="s">
        <v>387</v>
      </c>
      <c r="D52" s="22" t="s">
        <v>516</v>
      </c>
      <c r="E52" s="28" t="s">
        <v>388</v>
      </c>
      <c r="F52" s="28" t="s">
        <v>380</v>
      </c>
      <c r="G52" s="28" t="s">
        <v>379</v>
      </c>
      <c r="H52" s="27">
        <v>45</v>
      </c>
      <c r="I52" s="40">
        <f>VLOOKUP(B52,Valores!$B$8:$C$13,2,1)</f>
        <v>0.45</v>
      </c>
      <c r="J52" s="43">
        <f t="shared" si="0"/>
        <v>20.25</v>
      </c>
      <c r="K52" s="43">
        <f t="shared" si="1"/>
        <v>24.75</v>
      </c>
      <c r="L52" s="56">
        <f>+K52+K52*(Valores!$E$7+Valores!$F$7+Valores!$G$7)</f>
        <v>40.837500000000006</v>
      </c>
      <c r="M52" s="63">
        <f>+L52*Valores!$C$2</f>
        <v>40837.500000000007</v>
      </c>
      <c r="N52" s="29">
        <f>+H52*Valores!$C$2</f>
        <v>45000</v>
      </c>
      <c r="O52" s="4">
        <f>+N52+N52*(Valores!$E$7+Valores!$F$7+Valores!$G$7)</f>
        <v>74250</v>
      </c>
    </row>
    <row r="53" spans="1:15" ht="15" x14ac:dyDescent="0.25">
      <c r="A53" s="22" t="s">
        <v>517</v>
      </c>
      <c r="B53" s="22" t="s">
        <v>476</v>
      </c>
      <c r="C53" s="22" t="s">
        <v>387</v>
      </c>
      <c r="D53" s="22" t="s">
        <v>518</v>
      </c>
      <c r="E53" s="28" t="s">
        <v>388</v>
      </c>
      <c r="F53" s="28" t="s">
        <v>380</v>
      </c>
      <c r="G53" s="28" t="s">
        <v>379</v>
      </c>
      <c r="H53" s="27">
        <v>30</v>
      </c>
      <c r="I53" s="40">
        <f>VLOOKUP(B53,Valores!$B$8:$C$13,2,1)</f>
        <v>0.45</v>
      </c>
      <c r="J53" s="43">
        <f t="shared" si="0"/>
        <v>13.5</v>
      </c>
      <c r="K53" s="43">
        <f t="shared" si="1"/>
        <v>16.5</v>
      </c>
      <c r="L53" s="56">
        <f>+K53+K53*(Valores!$E$7+Valores!$F$7+Valores!$G$7)</f>
        <v>27.225000000000001</v>
      </c>
      <c r="M53" s="63">
        <f>+L53*Valores!$C$2</f>
        <v>27225</v>
      </c>
      <c r="N53" s="29">
        <f>+H53*Valores!$C$2</f>
        <v>30000</v>
      </c>
      <c r="O53" s="4">
        <f>+N53+N53*(Valores!$E$7+Valores!$F$7+Valores!$G$7)</f>
        <v>49500</v>
      </c>
    </row>
    <row r="54" spans="1:15" ht="15" x14ac:dyDescent="0.25">
      <c r="A54" s="22" t="s">
        <v>430</v>
      </c>
      <c r="B54" s="22" t="s">
        <v>476</v>
      </c>
      <c r="C54" s="22" t="s">
        <v>387</v>
      </c>
      <c r="D54" s="22" t="s">
        <v>519</v>
      </c>
      <c r="E54" s="28" t="s">
        <v>388</v>
      </c>
      <c r="F54" s="28" t="s">
        <v>380</v>
      </c>
      <c r="G54" s="28" t="s">
        <v>379</v>
      </c>
      <c r="H54" s="27">
        <v>225</v>
      </c>
      <c r="I54" s="40">
        <f>VLOOKUP(B54,Valores!$B$8:$C$13,2,1)</f>
        <v>0.45</v>
      </c>
      <c r="J54" s="43">
        <f t="shared" si="0"/>
        <v>101.25</v>
      </c>
      <c r="K54" s="43">
        <f t="shared" si="1"/>
        <v>123.75</v>
      </c>
      <c r="L54" s="56">
        <f>+K54+K54*(Valores!$E$7+Valores!$F$7+Valores!$G$7)</f>
        <v>204.1875</v>
      </c>
      <c r="M54" s="63">
        <f>+L54*Valores!$C$2</f>
        <v>204187.5</v>
      </c>
      <c r="N54" s="29">
        <f>+H54*Valores!$C$2</f>
        <v>225000</v>
      </c>
      <c r="O54" s="4">
        <f>+N54+N54*(Valores!$E$7+Valores!$F$7+Valores!$G$7)</f>
        <v>371250</v>
      </c>
    </row>
    <row r="55" spans="1:15" ht="15" x14ac:dyDescent="0.25">
      <c r="A55" s="36" t="s">
        <v>431</v>
      </c>
      <c r="B55" s="36" t="s">
        <v>476</v>
      </c>
      <c r="C55" s="36" t="s">
        <v>387</v>
      </c>
      <c r="D55" s="36" t="s">
        <v>520</v>
      </c>
      <c r="E55" s="28" t="s">
        <v>388</v>
      </c>
      <c r="F55" s="28" t="s">
        <v>380</v>
      </c>
      <c r="G55" s="28" t="s">
        <v>379</v>
      </c>
      <c r="H55" s="27">
        <v>115</v>
      </c>
      <c r="I55" s="40">
        <f>VLOOKUP(B55,Valores!$B$8:$C$13,2,1)</f>
        <v>0.45</v>
      </c>
      <c r="J55" s="43">
        <f t="shared" si="0"/>
        <v>51.75</v>
      </c>
      <c r="K55" s="43">
        <f t="shared" si="1"/>
        <v>63.25</v>
      </c>
      <c r="L55" s="56">
        <f>+K55+K55*(Valores!$E$7+Valores!$F$7+Valores!$G$7)</f>
        <v>104.36250000000001</v>
      </c>
      <c r="M55" s="63">
        <f>+L55*Valores!$C$2</f>
        <v>104362.50000000001</v>
      </c>
      <c r="N55" s="29">
        <f>+H55*Valores!$C$2</f>
        <v>115000</v>
      </c>
      <c r="O55" s="4">
        <f>+N55+N55*(Valores!$E$7+Valores!$F$7+Valores!$G$7)</f>
        <v>189750</v>
      </c>
    </row>
    <row r="56" spans="1:15" ht="15" x14ac:dyDescent="0.25">
      <c r="A56" s="36" t="s">
        <v>432</v>
      </c>
      <c r="B56" s="36" t="s">
        <v>476</v>
      </c>
      <c r="C56" s="36" t="s">
        <v>387</v>
      </c>
      <c r="D56" s="36" t="s">
        <v>521</v>
      </c>
      <c r="E56" s="28" t="s">
        <v>388</v>
      </c>
      <c r="F56" s="28" t="s">
        <v>380</v>
      </c>
      <c r="G56" s="28" t="s">
        <v>379</v>
      </c>
      <c r="H56" s="27">
        <v>53</v>
      </c>
      <c r="I56" s="40">
        <f>VLOOKUP(B56,Valores!$B$8:$C$13,2,1)</f>
        <v>0.45</v>
      </c>
      <c r="J56" s="43">
        <f t="shared" si="0"/>
        <v>23.85</v>
      </c>
      <c r="K56" s="43">
        <f t="shared" si="1"/>
        <v>29.15</v>
      </c>
      <c r="L56" s="56">
        <f>+K56+K56*(Valores!$E$7+Valores!$F$7+Valores!$G$7)</f>
        <v>48.097499999999997</v>
      </c>
      <c r="M56" s="63">
        <f>+L56*Valores!$C$2</f>
        <v>48097.5</v>
      </c>
      <c r="N56" s="29">
        <f>+H56*Valores!$C$2</f>
        <v>53000</v>
      </c>
      <c r="O56" s="4">
        <f>+N56+N56*(Valores!$E$7+Valores!$F$7+Valores!$G$7)</f>
        <v>87450</v>
      </c>
    </row>
    <row r="57" spans="1:15" ht="15" x14ac:dyDescent="0.25">
      <c r="A57" s="36" t="s">
        <v>433</v>
      </c>
      <c r="B57" s="36" t="s">
        <v>476</v>
      </c>
      <c r="C57" s="36" t="s">
        <v>387</v>
      </c>
      <c r="D57" s="36" t="s">
        <v>522</v>
      </c>
      <c r="E57" s="28" t="s">
        <v>388</v>
      </c>
      <c r="F57" s="28" t="s">
        <v>380</v>
      </c>
      <c r="G57" s="28" t="s">
        <v>379</v>
      </c>
      <c r="H57" s="27">
        <v>28</v>
      </c>
      <c r="I57" s="40">
        <f>VLOOKUP(B57,Valores!$B$8:$C$13,2,1)</f>
        <v>0.45</v>
      </c>
      <c r="J57" s="43">
        <f t="shared" si="0"/>
        <v>12.6</v>
      </c>
      <c r="K57" s="43">
        <f t="shared" si="1"/>
        <v>15.4</v>
      </c>
      <c r="L57" s="56">
        <f>+K57+K57*(Valores!$E$7+Valores!$F$7+Valores!$G$7)</f>
        <v>25.41</v>
      </c>
      <c r="M57" s="63">
        <f>+L57*Valores!$C$2</f>
        <v>25410</v>
      </c>
      <c r="N57" s="29">
        <f>+H57*Valores!$C$2</f>
        <v>28000</v>
      </c>
      <c r="O57" s="4">
        <f>+N57+N57*(Valores!$E$7+Valores!$F$7+Valores!$G$7)</f>
        <v>46200</v>
      </c>
    </row>
    <row r="58" spans="1:15" ht="15" x14ac:dyDescent="0.25">
      <c r="A58" s="36" t="s">
        <v>434</v>
      </c>
      <c r="B58" s="36" t="s">
        <v>476</v>
      </c>
      <c r="C58" s="36" t="s">
        <v>387</v>
      </c>
      <c r="D58" s="36" t="s">
        <v>523</v>
      </c>
      <c r="E58" s="28" t="s">
        <v>388</v>
      </c>
      <c r="F58" s="28" t="s">
        <v>380</v>
      </c>
      <c r="G58" s="28" t="s">
        <v>379</v>
      </c>
      <c r="H58" s="27">
        <v>73</v>
      </c>
      <c r="I58" s="40">
        <f>VLOOKUP(B58,Valores!$B$8:$C$13,2,1)</f>
        <v>0.45</v>
      </c>
      <c r="J58" s="43">
        <f t="shared" si="0"/>
        <v>32.85</v>
      </c>
      <c r="K58" s="43">
        <f t="shared" si="1"/>
        <v>40.15</v>
      </c>
      <c r="L58" s="56">
        <f>+K58+K58*(Valores!$E$7+Valores!$F$7+Valores!$G$7)</f>
        <v>66.247500000000002</v>
      </c>
      <c r="M58" s="63">
        <f>+L58*Valores!$C$2</f>
        <v>66247.5</v>
      </c>
      <c r="N58" s="29">
        <f>+H58*Valores!$C$2</f>
        <v>73000</v>
      </c>
      <c r="O58" s="4">
        <f>+N58+N58*(Valores!$E$7+Valores!$F$7+Valores!$G$7)</f>
        <v>120450</v>
      </c>
    </row>
    <row r="59" spans="1:15" ht="15" x14ac:dyDescent="0.25">
      <c r="A59" s="22" t="s">
        <v>435</v>
      </c>
      <c r="B59" s="22" t="s">
        <v>469</v>
      </c>
      <c r="C59" s="22" t="s">
        <v>378</v>
      </c>
      <c r="D59" s="22" t="s">
        <v>524</v>
      </c>
      <c r="E59" s="28" t="s">
        <v>379</v>
      </c>
      <c r="F59" s="28" t="s">
        <v>380</v>
      </c>
      <c r="G59" s="28" t="s">
        <v>379</v>
      </c>
      <c r="H59" s="27">
        <v>64</v>
      </c>
      <c r="I59" s="40">
        <f>VLOOKUP(B59,Valores!$B$8:$C$13,2,1)</f>
        <v>0</v>
      </c>
      <c r="J59" s="43">
        <f t="shared" si="0"/>
        <v>0</v>
      </c>
      <c r="K59" s="43">
        <f t="shared" si="1"/>
        <v>64</v>
      </c>
      <c r="L59" s="56">
        <f>+K59+K59*(Valores!$E$7+Valores!$F$7+Valores!$G$7)</f>
        <v>105.6</v>
      </c>
      <c r="M59" s="63">
        <f>+L59*Valores!$C$2</f>
        <v>105600</v>
      </c>
      <c r="N59" s="29">
        <f>+H59*Valores!$C$2</f>
        <v>64000</v>
      </c>
      <c r="O59" s="4">
        <f>+N59+N59*(Valores!$E$7+Valores!$F$7+Valores!$G$7)</f>
        <v>105600</v>
      </c>
    </row>
    <row r="60" spans="1:15" ht="15" x14ac:dyDescent="0.25">
      <c r="A60" s="22" t="s">
        <v>436</v>
      </c>
      <c r="B60" s="22" t="s">
        <v>469</v>
      </c>
      <c r="C60" s="22" t="s">
        <v>378</v>
      </c>
      <c r="D60" s="22" t="s">
        <v>525</v>
      </c>
      <c r="E60" s="28" t="s">
        <v>379</v>
      </c>
      <c r="F60" s="28" t="s">
        <v>380</v>
      </c>
      <c r="G60" s="28" t="s">
        <v>379</v>
      </c>
      <c r="H60" s="27">
        <v>128</v>
      </c>
      <c r="I60" s="40">
        <f>VLOOKUP(B60,Valores!$B$8:$C$13,2,1)</f>
        <v>0</v>
      </c>
      <c r="J60" s="43">
        <f t="shared" si="0"/>
        <v>0</v>
      </c>
      <c r="K60" s="43">
        <f t="shared" si="1"/>
        <v>128</v>
      </c>
      <c r="L60" s="56">
        <f>+K60+K60*(Valores!$E$7+Valores!$F$7+Valores!$G$7)</f>
        <v>211.2</v>
      </c>
      <c r="M60" s="63">
        <f>+L60*Valores!$C$2</f>
        <v>211200</v>
      </c>
      <c r="N60" s="29">
        <f>+H60*Valores!$C$2</f>
        <v>128000</v>
      </c>
      <c r="O60" s="4">
        <f>+N60+N60*(Valores!$E$7+Valores!$F$7+Valores!$G$7)</f>
        <v>211200</v>
      </c>
    </row>
    <row r="61" spans="1:15" ht="15" x14ac:dyDescent="0.25">
      <c r="A61" s="36" t="s">
        <v>437</v>
      </c>
      <c r="B61" s="36" t="s">
        <v>470</v>
      </c>
      <c r="C61" s="36" t="s">
        <v>382</v>
      </c>
      <c r="D61" s="36" t="s">
        <v>526</v>
      </c>
      <c r="E61" s="28" t="s">
        <v>379</v>
      </c>
      <c r="F61" s="28" t="s">
        <v>380</v>
      </c>
      <c r="G61" s="28" t="s">
        <v>379</v>
      </c>
      <c r="H61" s="27">
        <v>592</v>
      </c>
      <c r="I61" s="40">
        <f>VLOOKUP(B61,Valores!$B$8:$C$13,2,1)</f>
        <v>0.5</v>
      </c>
      <c r="J61" s="43">
        <f t="shared" si="0"/>
        <v>296</v>
      </c>
      <c r="K61" s="43">
        <f t="shared" si="1"/>
        <v>296</v>
      </c>
      <c r="L61" s="56">
        <f>+K61+K61*(Valores!$E$7+Valores!$F$7+Valores!$G$7)</f>
        <v>488.4</v>
      </c>
      <c r="M61" s="63">
        <f>+L61*Valores!$C$2</f>
        <v>488400</v>
      </c>
      <c r="N61" s="29">
        <f>+H61*Valores!$C$2</f>
        <v>592000</v>
      </c>
      <c r="O61" s="4">
        <f>+N61+N61*(Valores!$E$7+Valores!$F$7+Valores!$G$7)</f>
        <v>976800</v>
      </c>
    </row>
    <row r="62" spans="1:15" ht="15" x14ac:dyDescent="0.25">
      <c r="A62" s="22" t="s">
        <v>438</v>
      </c>
      <c r="B62" s="22" t="s">
        <v>476</v>
      </c>
      <c r="C62" s="22" t="s">
        <v>387</v>
      </c>
      <c r="D62" s="22" t="s">
        <v>527</v>
      </c>
      <c r="E62" s="28" t="s">
        <v>388</v>
      </c>
      <c r="F62" s="28" t="s">
        <v>380</v>
      </c>
      <c r="G62" s="28" t="s">
        <v>379</v>
      </c>
      <c r="H62" s="27">
        <v>289</v>
      </c>
      <c r="I62" s="40">
        <f>VLOOKUP(B62,Valores!$B$8:$C$13,2,1)</f>
        <v>0.45</v>
      </c>
      <c r="J62" s="43">
        <f t="shared" si="0"/>
        <v>130.05000000000001</v>
      </c>
      <c r="K62" s="43">
        <f t="shared" si="1"/>
        <v>158.94999999999999</v>
      </c>
      <c r="L62" s="56">
        <f>+K62+K62*(Valores!$E$7+Valores!$F$7+Valores!$G$7)</f>
        <v>262.26749999999998</v>
      </c>
      <c r="M62" s="63">
        <f>+L62*Valores!$C$2</f>
        <v>262267.5</v>
      </c>
      <c r="N62" s="29">
        <f>+H62*Valores!$C$2</f>
        <v>289000</v>
      </c>
      <c r="O62" s="4">
        <f>+N62+N62*(Valores!$E$7+Valores!$F$7+Valores!$G$7)</f>
        <v>476850</v>
      </c>
    </row>
    <row r="63" spans="1:15" ht="15" x14ac:dyDescent="0.25">
      <c r="A63" s="22" t="s">
        <v>439</v>
      </c>
      <c r="B63" s="22" t="s">
        <v>476</v>
      </c>
      <c r="C63" s="22" t="s">
        <v>387</v>
      </c>
      <c r="D63" s="22" t="s">
        <v>528</v>
      </c>
      <c r="E63" s="28" t="s">
        <v>388</v>
      </c>
      <c r="F63" s="28" t="s">
        <v>380</v>
      </c>
      <c r="G63" s="28" t="s">
        <v>379</v>
      </c>
      <c r="H63" s="27">
        <v>140</v>
      </c>
      <c r="I63" s="40">
        <f>VLOOKUP(B63,Valores!$B$8:$C$13,2,1)</f>
        <v>0.45</v>
      </c>
      <c r="J63" s="43">
        <f t="shared" si="0"/>
        <v>63</v>
      </c>
      <c r="K63" s="43">
        <f t="shared" si="1"/>
        <v>77</v>
      </c>
      <c r="L63" s="56">
        <f>+K63+K63*(Valores!$E$7+Valores!$F$7+Valores!$G$7)</f>
        <v>127.05000000000001</v>
      </c>
      <c r="M63" s="63">
        <f>+L63*Valores!$C$2</f>
        <v>127050.00000000001</v>
      </c>
      <c r="N63" s="29">
        <f>+H63*Valores!$C$2</f>
        <v>140000</v>
      </c>
      <c r="O63" s="4">
        <f>+N63+N63*(Valores!$E$7+Valores!$F$7+Valores!$G$7)</f>
        <v>231000</v>
      </c>
    </row>
    <row r="64" spans="1:15" ht="15" x14ac:dyDescent="0.25">
      <c r="A64" s="22" t="s">
        <v>440</v>
      </c>
      <c r="B64" s="22" t="s">
        <v>476</v>
      </c>
      <c r="C64" s="22" t="s">
        <v>387</v>
      </c>
      <c r="D64" s="22" t="s">
        <v>529</v>
      </c>
      <c r="E64" s="28" t="s">
        <v>388</v>
      </c>
      <c r="F64" s="28" t="s">
        <v>380</v>
      </c>
      <c r="G64" s="28" t="s">
        <v>379</v>
      </c>
      <c r="H64" s="27">
        <v>159</v>
      </c>
      <c r="I64" s="40">
        <f>VLOOKUP(B64,Valores!$B$8:$C$13,2,1)</f>
        <v>0.45</v>
      </c>
      <c r="J64" s="43">
        <f t="shared" si="0"/>
        <v>71.55</v>
      </c>
      <c r="K64" s="43">
        <f t="shared" si="1"/>
        <v>87.45</v>
      </c>
      <c r="L64" s="56">
        <f>+K64+K64*(Valores!$E$7+Valores!$F$7+Valores!$G$7)</f>
        <v>144.29250000000002</v>
      </c>
      <c r="M64" s="63">
        <f>+L64*Valores!$C$2</f>
        <v>144292.50000000003</v>
      </c>
      <c r="N64" s="29">
        <f>+H64*Valores!$C$2</f>
        <v>159000</v>
      </c>
      <c r="O64" s="4">
        <f>+N64+N64*(Valores!$E$7+Valores!$F$7+Valores!$G$7)</f>
        <v>262350</v>
      </c>
    </row>
    <row r="65" spans="1:15" ht="15" x14ac:dyDescent="0.25">
      <c r="A65" s="22" t="s">
        <v>441</v>
      </c>
      <c r="B65" s="22" t="s">
        <v>470</v>
      </c>
      <c r="C65" s="22" t="s">
        <v>382</v>
      </c>
      <c r="D65" s="22" t="s">
        <v>530</v>
      </c>
      <c r="E65" s="28" t="s">
        <v>379</v>
      </c>
      <c r="F65" s="28" t="s">
        <v>380</v>
      </c>
      <c r="G65" s="28" t="s">
        <v>379</v>
      </c>
      <c r="H65" s="27">
        <v>314</v>
      </c>
      <c r="I65" s="40">
        <f>VLOOKUP(B65,Valores!$B$8:$C$13,2,1)</f>
        <v>0.5</v>
      </c>
      <c r="J65" s="43">
        <f t="shared" si="0"/>
        <v>157</v>
      </c>
      <c r="K65" s="43">
        <f t="shared" si="1"/>
        <v>157</v>
      </c>
      <c r="L65" s="56">
        <f>+K65+K65*(Valores!$E$7+Valores!$F$7+Valores!$G$7)</f>
        <v>259.05</v>
      </c>
      <c r="M65" s="63">
        <f>+L65*Valores!$C$2</f>
        <v>259050</v>
      </c>
      <c r="N65" s="29">
        <f>+H65*Valores!$C$2</f>
        <v>314000</v>
      </c>
      <c r="O65" s="4">
        <f>+N65+N65*(Valores!$E$7+Valores!$F$7+Valores!$G$7)</f>
        <v>518100</v>
      </c>
    </row>
    <row r="66" spans="1:15" ht="15" x14ac:dyDescent="0.25">
      <c r="A66" s="22" t="s">
        <v>442</v>
      </c>
      <c r="B66" s="22" t="s">
        <v>416</v>
      </c>
      <c r="C66" s="22" t="s">
        <v>182</v>
      </c>
      <c r="D66" s="22" t="s">
        <v>531</v>
      </c>
      <c r="E66" s="28" t="s">
        <v>379</v>
      </c>
      <c r="F66" s="28" t="s">
        <v>380</v>
      </c>
      <c r="G66" s="28" t="s">
        <v>379</v>
      </c>
      <c r="H66" s="27">
        <v>2829</v>
      </c>
      <c r="I66" s="40">
        <f>VLOOKUP(B66,Valores!$B$8:$C$13,2,1)</f>
        <v>0.4</v>
      </c>
      <c r="J66" s="43">
        <f t="shared" si="0"/>
        <v>1131.6000000000001</v>
      </c>
      <c r="K66" s="43">
        <f t="shared" si="1"/>
        <v>1697.3999999999999</v>
      </c>
      <c r="L66" s="56">
        <f>+K66+K66*(Valores!$E$7+Valores!$F$7+Valores!$G$7)</f>
        <v>2800.71</v>
      </c>
      <c r="M66" s="63">
        <f>+L66*Valores!$C$2</f>
        <v>2800710</v>
      </c>
      <c r="N66" s="29">
        <f>+H66*Valores!$C$2</f>
        <v>2829000</v>
      </c>
      <c r="O66" s="4">
        <f>+N66+N66*(Valores!$E$7+Valores!$F$7+Valores!$G$7)</f>
        <v>4667850</v>
      </c>
    </row>
    <row r="67" spans="1:15" ht="15" x14ac:dyDescent="0.25">
      <c r="A67" s="22" t="s">
        <v>443</v>
      </c>
      <c r="B67" s="22" t="s">
        <v>416</v>
      </c>
      <c r="C67" s="22" t="s">
        <v>182</v>
      </c>
      <c r="D67" s="22" t="s">
        <v>532</v>
      </c>
      <c r="E67" s="28" t="s">
        <v>379</v>
      </c>
      <c r="F67" s="28" t="s">
        <v>380</v>
      </c>
      <c r="G67" s="28" t="s">
        <v>379</v>
      </c>
      <c r="H67" s="27">
        <v>2122</v>
      </c>
      <c r="I67" s="40">
        <f>VLOOKUP(B67,Valores!$B$8:$C$13,2,1)</f>
        <v>0.4</v>
      </c>
      <c r="J67" s="43">
        <f t="shared" ref="J67:J88" si="2">+H67*I67</f>
        <v>848.80000000000007</v>
      </c>
      <c r="K67" s="43">
        <f t="shared" ref="K67:K88" si="3">+H67-J67</f>
        <v>1273.1999999999998</v>
      </c>
      <c r="L67" s="56">
        <f>+K67+K67*(Valores!$E$7+Valores!$F$7+Valores!$G$7)</f>
        <v>2100.7799999999997</v>
      </c>
      <c r="M67" s="63">
        <f>+L67*Valores!$C$2</f>
        <v>2100779.9999999995</v>
      </c>
      <c r="N67" s="29">
        <f>+H67*Valores!$C$2</f>
        <v>2122000</v>
      </c>
      <c r="O67" s="4">
        <f>+N67+N67*(Valores!$E$7+Valores!$F$7+Valores!$G$7)</f>
        <v>3501300</v>
      </c>
    </row>
    <row r="68" spans="1:15" ht="15" x14ac:dyDescent="0.25">
      <c r="A68" s="22" t="s">
        <v>444</v>
      </c>
      <c r="B68" s="22" t="s">
        <v>416</v>
      </c>
      <c r="C68" s="22" t="s">
        <v>182</v>
      </c>
      <c r="D68" s="22" t="s">
        <v>533</v>
      </c>
      <c r="E68" s="28" t="s">
        <v>379</v>
      </c>
      <c r="F68" s="28" t="s">
        <v>380</v>
      </c>
      <c r="G68" s="28" t="s">
        <v>379</v>
      </c>
      <c r="H68" s="27">
        <v>204</v>
      </c>
      <c r="I68" s="40">
        <f>VLOOKUP(B68,Valores!$B$8:$C$13,2,1)</f>
        <v>0.4</v>
      </c>
      <c r="J68" s="43">
        <f t="shared" si="2"/>
        <v>81.600000000000009</v>
      </c>
      <c r="K68" s="43">
        <f t="shared" si="3"/>
        <v>122.39999999999999</v>
      </c>
      <c r="L68" s="56">
        <f>+K68+K68*(Valores!$E$7+Valores!$F$7+Valores!$G$7)</f>
        <v>201.95999999999998</v>
      </c>
      <c r="M68" s="63">
        <f>+L68*Valores!$C$2</f>
        <v>201959.99999999997</v>
      </c>
      <c r="N68" s="29">
        <f>+H68*Valores!$C$2</f>
        <v>204000</v>
      </c>
      <c r="O68" s="4">
        <f>+N68+N68*(Valores!$E$7+Valores!$F$7+Valores!$G$7)</f>
        <v>336600</v>
      </c>
    </row>
    <row r="69" spans="1:15" ht="15" x14ac:dyDescent="0.25">
      <c r="A69" s="22" t="s">
        <v>445</v>
      </c>
      <c r="B69" s="22" t="s">
        <v>416</v>
      </c>
      <c r="C69" s="22" t="s">
        <v>183</v>
      </c>
      <c r="D69" s="22" t="s">
        <v>185</v>
      </c>
      <c r="E69" s="28" t="s">
        <v>379</v>
      </c>
      <c r="F69" s="28" t="s">
        <v>380</v>
      </c>
      <c r="G69" s="28" t="s">
        <v>379</v>
      </c>
      <c r="H69" s="27">
        <v>2122</v>
      </c>
      <c r="I69" s="40">
        <f>VLOOKUP(B69,Valores!$B$8:$C$13,2,1)</f>
        <v>0.4</v>
      </c>
      <c r="J69" s="43">
        <f t="shared" si="2"/>
        <v>848.80000000000007</v>
      </c>
      <c r="K69" s="43">
        <f t="shared" si="3"/>
        <v>1273.1999999999998</v>
      </c>
      <c r="L69" s="56">
        <f>+K69+K69*(Valores!$E$7+Valores!$F$7+Valores!$G$7)</f>
        <v>2100.7799999999997</v>
      </c>
      <c r="M69" s="63">
        <f>+L69*Valores!$C$2</f>
        <v>2100779.9999999995</v>
      </c>
      <c r="N69" s="29">
        <f>+H69*Valores!$C$2</f>
        <v>2122000</v>
      </c>
      <c r="O69" s="4">
        <f>+N69+N69*(Valores!$E$7+Valores!$F$7+Valores!$G$7)</f>
        <v>3501300</v>
      </c>
    </row>
    <row r="70" spans="1:15" ht="15" x14ac:dyDescent="0.25">
      <c r="A70" s="22" t="s">
        <v>446</v>
      </c>
      <c r="B70" s="22" t="s">
        <v>416</v>
      </c>
      <c r="C70" s="22" t="s">
        <v>183</v>
      </c>
      <c r="D70" s="22" t="s">
        <v>184</v>
      </c>
      <c r="E70" s="28" t="s">
        <v>379</v>
      </c>
      <c r="F70" s="28" t="s">
        <v>380</v>
      </c>
      <c r="G70" s="28" t="s">
        <v>379</v>
      </c>
      <c r="H70" s="27">
        <v>1751</v>
      </c>
      <c r="I70" s="40">
        <f>VLOOKUP(B70,Valores!$B$8:$C$13,2,1)</f>
        <v>0.4</v>
      </c>
      <c r="J70" s="43">
        <f t="shared" si="2"/>
        <v>700.40000000000009</v>
      </c>
      <c r="K70" s="43">
        <f t="shared" si="3"/>
        <v>1050.5999999999999</v>
      </c>
      <c r="L70" s="56">
        <f>+K70+K70*(Valores!$E$7+Valores!$F$7+Valores!$G$7)</f>
        <v>1733.4899999999998</v>
      </c>
      <c r="M70" s="63">
        <f>+L70*Valores!$C$2</f>
        <v>1733489.9999999998</v>
      </c>
      <c r="N70" s="29">
        <f>+H70*Valores!$C$2</f>
        <v>1751000</v>
      </c>
      <c r="O70" s="4">
        <f>+N70+N70*(Valores!$E$7+Valores!$F$7+Valores!$G$7)</f>
        <v>2889150</v>
      </c>
    </row>
    <row r="71" spans="1:15" ht="15" x14ac:dyDescent="0.25">
      <c r="A71" s="22" t="s">
        <v>447</v>
      </c>
      <c r="B71" s="22" t="s">
        <v>416</v>
      </c>
      <c r="C71" s="22" t="s">
        <v>182</v>
      </c>
      <c r="D71" s="22" t="s">
        <v>534</v>
      </c>
      <c r="E71" s="28" t="s">
        <v>379</v>
      </c>
      <c r="F71" s="28" t="s">
        <v>380</v>
      </c>
      <c r="G71" s="28" t="s">
        <v>379</v>
      </c>
      <c r="H71" s="27">
        <v>257</v>
      </c>
      <c r="I71" s="40">
        <f>VLOOKUP(B71,Valores!$B$8:$C$13,2,1)</f>
        <v>0.4</v>
      </c>
      <c r="J71" s="43">
        <f t="shared" si="2"/>
        <v>102.80000000000001</v>
      </c>
      <c r="K71" s="43">
        <f t="shared" si="3"/>
        <v>154.19999999999999</v>
      </c>
      <c r="L71" s="56">
        <f>+K71+K71*(Valores!$E$7+Valores!$F$7+Valores!$G$7)</f>
        <v>254.42999999999998</v>
      </c>
      <c r="M71" s="63">
        <f>+L71*Valores!$C$2</f>
        <v>254429.99999999997</v>
      </c>
      <c r="N71" s="29">
        <f>+H71*Valores!$C$2</f>
        <v>257000</v>
      </c>
      <c r="O71" s="4">
        <f>+N71+N71*(Valores!$E$7+Valores!$F$7+Valores!$G$7)</f>
        <v>424050</v>
      </c>
    </row>
    <row r="72" spans="1:15" ht="15" x14ac:dyDescent="0.25">
      <c r="A72" s="22" t="s">
        <v>448</v>
      </c>
      <c r="B72" s="22" t="s">
        <v>416</v>
      </c>
      <c r="C72" s="22" t="s">
        <v>182</v>
      </c>
      <c r="D72" s="22" t="s">
        <v>535</v>
      </c>
      <c r="E72" s="28" t="s">
        <v>379</v>
      </c>
      <c r="F72" s="28" t="s">
        <v>380</v>
      </c>
      <c r="G72" s="28" t="s">
        <v>379</v>
      </c>
      <c r="H72" s="27">
        <v>355</v>
      </c>
      <c r="I72" s="40">
        <f>VLOOKUP(B72,Valores!$B$8:$C$13,2,1)</f>
        <v>0.4</v>
      </c>
      <c r="J72" s="43">
        <f t="shared" si="2"/>
        <v>142</v>
      </c>
      <c r="K72" s="43">
        <f t="shared" si="3"/>
        <v>213</v>
      </c>
      <c r="L72" s="56">
        <f>+K72+K72*(Valores!$E$7+Valores!$F$7+Valores!$G$7)</f>
        <v>351.45000000000005</v>
      </c>
      <c r="M72" s="63">
        <f>+L72*Valores!$C$2</f>
        <v>351450.00000000006</v>
      </c>
      <c r="N72" s="29">
        <f>+H72*Valores!$C$2</f>
        <v>355000</v>
      </c>
      <c r="O72" s="4">
        <f>+N72+N72*(Valores!$E$7+Valores!$F$7+Valores!$G$7)</f>
        <v>585750</v>
      </c>
    </row>
    <row r="73" spans="1:15" ht="15" x14ac:dyDescent="0.25">
      <c r="A73" s="22" t="s">
        <v>449</v>
      </c>
      <c r="B73" s="22" t="s">
        <v>416</v>
      </c>
      <c r="C73" s="22" t="s">
        <v>450</v>
      </c>
      <c r="D73" s="22" t="s">
        <v>536</v>
      </c>
      <c r="E73" s="28" t="s">
        <v>379</v>
      </c>
      <c r="F73" s="28" t="s">
        <v>380</v>
      </c>
      <c r="G73" s="28" t="s">
        <v>379</v>
      </c>
      <c r="H73" s="27">
        <v>2652</v>
      </c>
      <c r="I73" s="40">
        <f>VLOOKUP(B73,Valores!$B$8:$C$13,2,1)</f>
        <v>0.4</v>
      </c>
      <c r="J73" s="43">
        <f t="shared" si="2"/>
        <v>1060.8</v>
      </c>
      <c r="K73" s="43">
        <f t="shared" si="3"/>
        <v>1591.2</v>
      </c>
      <c r="L73" s="56">
        <f>+K73+K73*(Valores!$E$7+Valores!$F$7+Valores!$G$7)</f>
        <v>2625.48</v>
      </c>
      <c r="M73" s="63">
        <f>+L73*Valores!$C$2</f>
        <v>2625480</v>
      </c>
      <c r="N73" s="29">
        <f>+H73*Valores!$C$2</f>
        <v>2652000</v>
      </c>
      <c r="O73" s="4">
        <f>+N73+N73*(Valores!$E$7+Valores!$F$7+Valores!$G$7)</f>
        <v>4375800</v>
      </c>
    </row>
    <row r="74" spans="1:15" ht="15" x14ac:dyDescent="0.25">
      <c r="A74" s="22" t="s">
        <v>451</v>
      </c>
      <c r="B74" s="22" t="s">
        <v>416</v>
      </c>
      <c r="C74" s="22" t="s">
        <v>505</v>
      </c>
      <c r="D74" s="22" t="s">
        <v>537</v>
      </c>
      <c r="E74" s="28" t="s">
        <v>379</v>
      </c>
      <c r="F74" s="28" t="s">
        <v>380</v>
      </c>
      <c r="G74" s="28" t="s">
        <v>379</v>
      </c>
      <c r="H74" s="27">
        <v>4243</v>
      </c>
      <c r="I74" s="40">
        <f>VLOOKUP(B74,Valores!$B$8:$C$13,2,1)</f>
        <v>0.4</v>
      </c>
      <c r="J74" s="43">
        <f t="shared" si="2"/>
        <v>1697.2</v>
      </c>
      <c r="K74" s="43">
        <f t="shared" si="3"/>
        <v>2545.8000000000002</v>
      </c>
      <c r="L74" s="56">
        <f>+K74+K74*(Valores!$E$7+Valores!$F$7+Valores!$G$7)</f>
        <v>4200.5700000000006</v>
      </c>
      <c r="M74" s="63">
        <f>+L74*Valores!$C$2</f>
        <v>4200570.0000000009</v>
      </c>
      <c r="N74" s="29">
        <f>+H74*Valores!$C$2</f>
        <v>4243000</v>
      </c>
      <c r="O74" s="4">
        <f>+N74+N74*(Valores!$E$7+Valores!$F$7+Valores!$G$7)</f>
        <v>7000950</v>
      </c>
    </row>
    <row r="75" spans="1:15" ht="15" x14ac:dyDescent="0.25">
      <c r="A75" s="22" t="s">
        <v>452</v>
      </c>
      <c r="B75" s="22" t="s">
        <v>469</v>
      </c>
      <c r="C75" s="22" t="s">
        <v>378</v>
      </c>
      <c r="D75" s="22" t="s">
        <v>171</v>
      </c>
      <c r="E75" s="28" t="s">
        <v>379</v>
      </c>
      <c r="F75" s="28" t="s">
        <v>380</v>
      </c>
      <c r="G75" s="28" t="s">
        <v>379</v>
      </c>
      <c r="H75" s="27">
        <v>268</v>
      </c>
      <c r="I75" s="40">
        <f>VLOOKUP(B75,Valores!$B$8:$C$13,2,1)</f>
        <v>0</v>
      </c>
      <c r="J75" s="43">
        <f t="shared" si="2"/>
        <v>0</v>
      </c>
      <c r="K75" s="43">
        <f t="shared" si="3"/>
        <v>268</v>
      </c>
      <c r="L75" s="56">
        <f>+K75+K75*(Valores!$E$7+Valores!$F$7+Valores!$G$7)</f>
        <v>442.20000000000005</v>
      </c>
      <c r="M75" s="63">
        <f>+L75*Valores!$C$2</f>
        <v>442200.00000000006</v>
      </c>
      <c r="N75" s="29">
        <f>+H75*Valores!$C$2</f>
        <v>268000</v>
      </c>
      <c r="O75" s="4">
        <f>+N75+N75*(Valores!$E$7+Valores!$F$7+Valores!$G$7)</f>
        <v>442200</v>
      </c>
    </row>
    <row r="76" spans="1:15" ht="15" x14ac:dyDescent="0.25">
      <c r="A76" s="22" t="s">
        <v>453</v>
      </c>
      <c r="B76" s="22" t="s">
        <v>476</v>
      </c>
      <c r="C76" s="22" t="s">
        <v>387</v>
      </c>
      <c r="D76" s="22" t="s">
        <v>538</v>
      </c>
      <c r="E76" s="28" t="s">
        <v>388</v>
      </c>
      <c r="F76" s="28" t="s">
        <v>380</v>
      </c>
      <c r="G76" s="28" t="s">
        <v>379</v>
      </c>
      <c r="H76" s="27">
        <v>271</v>
      </c>
      <c r="I76" s="40">
        <f>VLOOKUP(B76,Valores!$B$8:$C$13,2,1)</f>
        <v>0.45</v>
      </c>
      <c r="J76" s="43">
        <f t="shared" si="2"/>
        <v>121.95</v>
      </c>
      <c r="K76" s="43">
        <f t="shared" si="3"/>
        <v>149.05000000000001</v>
      </c>
      <c r="L76" s="56">
        <f>+K76+K76*(Valores!$E$7+Valores!$F$7+Valores!$G$7)</f>
        <v>245.9325</v>
      </c>
      <c r="M76" s="63">
        <f>+L76*Valores!$C$2</f>
        <v>245932.5</v>
      </c>
      <c r="N76" s="29">
        <f>+H76*Valores!$C$2</f>
        <v>271000</v>
      </c>
      <c r="O76" s="4">
        <f>+N76+N76*(Valores!$E$7+Valores!$F$7+Valores!$G$7)</f>
        <v>447150</v>
      </c>
    </row>
    <row r="77" spans="1:15" ht="15" x14ac:dyDescent="0.25">
      <c r="A77" s="22" t="s">
        <v>454</v>
      </c>
      <c r="B77" s="22" t="s">
        <v>476</v>
      </c>
      <c r="C77" s="22" t="s">
        <v>387</v>
      </c>
      <c r="D77" s="22" t="s">
        <v>539</v>
      </c>
      <c r="E77" s="28" t="s">
        <v>388</v>
      </c>
      <c r="F77" s="28" t="s">
        <v>380</v>
      </c>
      <c r="G77" s="28" t="s">
        <v>379</v>
      </c>
      <c r="H77" s="27">
        <v>24</v>
      </c>
      <c r="I77" s="40">
        <f>VLOOKUP(B77,Valores!$B$8:$C$13,2,1)</f>
        <v>0.45</v>
      </c>
      <c r="J77" s="43">
        <f t="shared" si="2"/>
        <v>10.8</v>
      </c>
      <c r="K77" s="43">
        <f t="shared" si="3"/>
        <v>13.2</v>
      </c>
      <c r="L77" s="56">
        <f>+K77+K77*(Valores!$E$7+Valores!$F$7+Valores!$G$7)</f>
        <v>21.78</v>
      </c>
      <c r="M77" s="63">
        <f>+L77*Valores!$C$2</f>
        <v>21780</v>
      </c>
      <c r="N77" s="29">
        <f>+H77*Valores!$C$2</f>
        <v>24000</v>
      </c>
      <c r="O77" s="4">
        <f>+N77+N77*(Valores!$E$7+Valores!$F$7+Valores!$G$7)</f>
        <v>39600</v>
      </c>
    </row>
    <row r="78" spans="1:15" ht="15" x14ac:dyDescent="0.25">
      <c r="A78" s="22" t="s">
        <v>455</v>
      </c>
      <c r="B78" s="22" t="s">
        <v>476</v>
      </c>
      <c r="C78" s="22" t="s">
        <v>387</v>
      </c>
      <c r="D78" s="22" t="s">
        <v>540</v>
      </c>
      <c r="E78" s="28" t="s">
        <v>388</v>
      </c>
      <c r="F78" s="28" t="s">
        <v>380</v>
      </c>
      <c r="G78" s="28" t="s">
        <v>379</v>
      </c>
      <c r="H78" s="27">
        <v>94</v>
      </c>
      <c r="I78" s="40">
        <f>VLOOKUP(B78,Valores!$B$8:$C$13,2,1)</f>
        <v>0.45</v>
      </c>
      <c r="J78" s="43">
        <f t="shared" si="2"/>
        <v>42.300000000000004</v>
      </c>
      <c r="K78" s="43">
        <f t="shared" si="3"/>
        <v>51.699999999999996</v>
      </c>
      <c r="L78" s="56">
        <f>+K78+K78*(Valores!$E$7+Valores!$F$7+Valores!$G$7)</f>
        <v>85.304999999999993</v>
      </c>
      <c r="M78" s="63">
        <f>+L78*Valores!$C$2</f>
        <v>85304.999999999985</v>
      </c>
      <c r="N78" s="29">
        <f>+H78*Valores!$C$2</f>
        <v>94000</v>
      </c>
      <c r="O78" s="4">
        <f>+N78+N78*(Valores!$E$7+Valores!$F$7+Valores!$G$7)</f>
        <v>155100</v>
      </c>
    </row>
    <row r="79" spans="1:15" ht="15" x14ac:dyDescent="0.25">
      <c r="A79" s="22" t="s">
        <v>456</v>
      </c>
      <c r="B79" s="22" t="s">
        <v>476</v>
      </c>
      <c r="C79" s="22" t="s">
        <v>387</v>
      </c>
      <c r="D79" s="22" t="s">
        <v>541</v>
      </c>
      <c r="E79" s="28" t="s">
        <v>388</v>
      </c>
      <c r="F79" s="28" t="s">
        <v>380</v>
      </c>
      <c r="G79" s="28" t="s">
        <v>379</v>
      </c>
      <c r="H79" s="27">
        <v>173</v>
      </c>
      <c r="I79" s="40">
        <f>VLOOKUP(B79,Valores!$B$8:$C$13,2,1)</f>
        <v>0.45</v>
      </c>
      <c r="J79" s="43">
        <f t="shared" si="2"/>
        <v>77.850000000000009</v>
      </c>
      <c r="K79" s="43">
        <f t="shared" si="3"/>
        <v>95.149999999999991</v>
      </c>
      <c r="L79" s="56">
        <f>+K79+K79*(Valores!$E$7+Valores!$F$7+Valores!$G$7)</f>
        <v>156.9975</v>
      </c>
      <c r="M79" s="63">
        <f>+L79*Valores!$C$2</f>
        <v>156997.5</v>
      </c>
      <c r="N79" s="29">
        <f>+H79*Valores!$C$2</f>
        <v>173000</v>
      </c>
      <c r="O79" s="4">
        <f>+N79+N79*(Valores!$E$7+Valores!$F$7+Valores!$G$7)</f>
        <v>285450</v>
      </c>
    </row>
    <row r="80" spans="1:15" ht="15" x14ac:dyDescent="0.25">
      <c r="A80" s="22" t="s">
        <v>457</v>
      </c>
      <c r="B80" s="22" t="s">
        <v>476</v>
      </c>
      <c r="C80" s="22" t="s">
        <v>387</v>
      </c>
      <c r="D80" s="22" t="s">
        <v>542</v>
      </c>
      <c r="E80" s="28" t="s">
        <v>388</v>
      </c>
      <c r="F80" s="28" t="s">
        <v>380</v>
      </c>
      <c r="G80" s="28" t="s">
        <v>379</v>
      </c>
      <c r="H80" s="27">
        <v>24</v>
      </c>
      <c r="I80" s="40">
        <f>VLOOKUP(B80,Valores!$B$8:$C$13,2,1)</f>
        <v>0.45</v>
      </c>
      <c r="J80" s="43">
        <f t="shared" si="2"/>
        <v>10.8</v>
      </c>
      <c r="K80" s="43">
        <f t="shared" si="3"/>
        <v>13.2</v>
      </c>
      <c r="L80" s="56">
        <f>+K80+K80*(Valores!$E$7+Valores!$F$7+Valores!$G$7)</f>
        <v>21.78</v>
      </c>
      <c r="M80" s="63">
        <f>+L80*Valores!$C$2</f>
        <v>21780</v>
      </c>
      <c r="N80" s="29">
        <f>+H80*Valores!$C$2</f>
        <v>24000</v>
      </c>
      <c r="O80" s="4">
        <f>+N80+N80*(Valores!$E$7+Valores!$F$7+Valores!$G$7)</f>
        <v>39600</v>
      </c>
    </row>
    <row r="81" spans="1:15" ht="15" x14ac:dyDescent="0.25">
      <c r="A81" s="22" t="s">
        <v>458</v>
      </c>
      <c r="B81" s="22" t="s">
        <v>476</v>
      </c>
      <c r="C81" s="22" t="s">
        <v>387</v>
      </c>
      <c r="D81" s="22" t="s">
        <v>543</v>
      </c>
      <c r="E81" s="28" t="s">
        <v>388</v>
      </c>
      <c r="F81" s="28" t="s">
        <v>380</v>
      </c>
      <c r="G81" s="28" t="s">
        <v>379</v>
      </c>
      <c r="H81" s="27">
        <v>109</v>
      </c>
      <c r="I81" s="40">
        <f>VLOOKUP(B81,Valores!$B$8:$C$13,2,1)</f>
        <v>0.45</v>
      </c>
      <c r="J81" s="43">
        <f t="shared" si="2"/>
        <v>49.050000000000004</v>
      </c>
      <c r="K81" s="43">
        <f t="shared" si="3"/>
        <v>59.949999999999996</v>
      </c>
      <c r="L81" s="56">
        <f>+K81+K81*(Valores!$E$7+Valores!$F$7+Valores!$G$7)</f>
        <v>98.91749999999999</v>
      </c>
      <c r="M81" s="63">
        <f>+L81*Valores!$C$2</f>
        <v>98917.499999999985</v>
      </c>
      <c r="N81" s="29">
        <f>+H81*Valores!$C$2</f>
        <v>109000</v>
      </c>
      <c r="O81" s="4">
        <f>+N81+N81*(Valores!$E$7+Valores!$F$7+Valores!$G$7)</f>
        <v>179850</v>
      </c>
    </row>
    <row r="82" spans="1:15" ht="15" x14ac:dyDescent="0.25">
      <c r="A82" s="22" t="s">
        <v>459</v>
      </c>
      <c r="B82" s="22" t="s">
        <v>476</v>
      </c>
      <c r="C82" s="22" t="s">
        <v>387</v>
      </c>
      <c r="D82" s="22" t="s">
        <v>544</v>
      </c>
      <c r="E82" s="28" t="s">
        <v>388</v>
      </c>
      <c r="F82" s="28" t="s">
        <v>380</v>
      </c>
      <c r="G82" s="28" t="s">
        <v>379</v>
      </c>
      <c r="H82" s="27">
        <v>32</v>
      </c>
      <c r="I82" s="40">
        <f>VLOOKUP(B82,Valores!$B$8:$C$13,2,1)</f>
        <v>0.45</v>
      </c>
      <c r="J82" s="43">
        <f t="shared" si="2"/>
        <v>14.4</v>
      </c>
      <c r="K82" s="43">
        <f t="shared" si="3"/>
        <v>17.600000000000001</v>
      </c>
      <c r="L82" s="56">
        <f>+K82+K82*(Valores!$E$7+Valores!$F$7+Valores!$G$7)</f>
        <v>29.040000000000003</v>
      </c>
      <c r="M82" s="63">
        <f>+L82*Valores!$C$2</f>
        <v>29040.000000000004</v>
      </c>
      <c r="N82" s="29">
        <f>+H82*Valores!$C$2</f>
        <v>32000</v>
      </c>
      <c r="O82" s="4">
        <f>+N82+N82*(Valores!$E$7+Valores!$F$7+Valores!$G$7)</f>
        <v>52800</v>
      </c>
    </row>
    <row r="83" spans="1:15" ht="15" x14ac:dyDescent="0.25">
      <c r="A83" s="22" t="s">
        <v>460</v>
      </c>
      <c r="B83" s="22" t="s">
        <v>476</v>
      </c>
      <c r="C83" s="22" t="s">
        <v>387</v>
      </c>
      <c r="D83" s="22" t="s">
        <v>545</v>
      </c>
      <c r="E83" s="28" t="s">
        <v>388</v>
      </c>
      <c r="F83" s="28" t="s">
        <v>380</v>
      </c>
      <c r="G83" s="28" t="s">
        <v>379</v>
      </c>
      <c r="H83" s="27">
        <v>24</v>
      </c>
      <c r="I83" s="40">
        <f>VLOOKUP(B83,Valores!$B$8:$C$13,2,1)</f>
        <v>0.45</v>
      </c>
      <c r="J83" s="43">
        <f t="shared" si="2"/>
        <v>10.8</v>
      </c>
      <c r="K83" s="43">
        <f t="shared" si="3"/>
        <v>13.2</v>
      </c>
      <c r="L83" s="56">
        <f>+K83+K83*(Valores!$E$7+Valores!$F$7+Valores!$G$7)</f>
        <v>21.78</v>
      </c>
      <c r="M83" s="63">
        <f>+L83*Valores!$C$2</f>
        <v>21780</v>
      </c>
      <c r="N83" s="29">
        <f>+H83*Valores!$C$2</f>
        <v>24000</v>
      </c>
      <c r="O83" s="4">
        <f>+N83+N83*(Valores!$E$7+Valores!$F$7+Valores!$G$7)</f>
        <v>39600</v>
      </c>
    </row>
    <row r="84" spans="1:15" ht="15" x14ac:dyDescent="0.25">
      <c r="A84" s="22" t="s">
        <v>461</v>
      </c>
      <c r="B84" s="22" t="s">
        <v>476</v>
      </c>
      <c r="C84" s="22" t="s">
        <v>387</v>
      </c>
      <c r="D84" s="22" t="s">
        <v>546</v>
      </c>
      <c r="E84" s="28" t="s">
        <v>388</v>
      </c>
      <c r="F84" s="28" t="s">
        <v>380</v>
      </c>
      <c r="G84" s="28" t="s">
        <v>379</v>
      </c>
      <c r="H84" s="27">
        <v>30</v>
      </c>
      <c r="I84" s="40">
        <f>VLOOKUP(B84,Valores!$B$8:$C$13,2,1)</f>
        <v>0.45</v>
      </c>
      <c r="J84" s="43">
        <f t="shared" si="2"/>
        <v>13.5</v>
      </c>
      <c r="K84" s="43">
        <f t="shared" si="3"/>
        <v>16.5</v>
      </c>
      <c r="L84" s="56">
        <f>+K84+K84*(Valores!$E$7+Valores!$F$7+Valores!$G$7)</f>
        <v>27.225000000000001</v>
      </c>
      <c r="M84" s="63">
        <f>+L84*Valores!$C$2</f>
        <v>27225</v>
      </c>
      <c r="N84" s="29">
        <f>+H84*Valores!$C$2</f>
        <v>30000</v>
      </c>
      <c r="O84" s="4">
        <f>+N84+N84*(Valores!$E$7+Valores!$F$7+Valores!$G$7)</f>
        <v>49500</v>
      </c>
    </row>
    <row r="85" spans="1:15" ht="15" x14ac:dyDescent="0.25">
      <c r="A85" s="22" t="s">
        <v>462</v>
      </c>
      <c r="B85" s="22" t="s">
        <v>476</v>
      </c>
      <c r="C85" s="22" t="s">
        <v>387</v>
      </c>
      <c r="D85" s="22" t="s">
        <v>547</v>
      </c>
      <c r="E85" s="28" t="s">
        <v>388</v>
      </c>
      <c r="F85" s="28" t="s">
        <v>380</v>
      </c>
      <c r="G85" s="28" t="s">
        <v>379</v>
      </c>
      <c r="H85" s="27">
        <v>165</v>
      </c>
      <c r="I85" s="40">
        <f>VLOOKUP(B85,Valores!$B$8:$C$13,2,1)</f>
        <v>0.45</v>
      </c>
      <c r="J85" s="43">
        <f t="shared" si="2"/>
        <v>74.25</v>
      </c>
      <c r="K85" s="43">
        <f t="shared" si="3"/>
        <v>90.75</v>
      </c>
      <c r="L85" s="56">
        <f>+K85+K85*(Valores!$E$7+Valores!$F$7+Valores!$G$7)</f>
        <v>149.73750000000001</v>
      </c>
      <c r="M85" s="63">
        <f>+L85*Valores!$C$2</f>
        <v>149737.5</v>
      </c>
      <c r="N85" s="29">
        <f>+H85*Valores!$C$2</f>
        <v>165000</v>
      </c>
      <c r="O85" s="4">
        <f>+N85+N85*(Valores!$E$7+Valores!$F$7+Valores!$G$7)</f>
        <v>272250</v>
      </c>
    </row>
    <row r="86" spans="1:15" ht="15" x14ac:dyDescent="0.25">
      <c r="A86" s="22" t="s">
        <v>463</v>
      </c>
      <c r="B86" s="22" t="s">
        <v>476</v>
      </c>
      <c r="C86" s="22" t="s">
        <v>387</v>
      </c>
      <c r="D86" s="22" t="s">
        <v>548</v>
      </c>
      <c r="E86" s="28" t="s">
        <v>388</v>
      </c>
      <c r="F86" s="28" t="s">
        <v>380</v>
      </c>
      <c r="G86" s="28" t="s">
        <v>379</v>
      </c>
      <c r="H86" s="27">
        <v>134</v>
      </c>
      <c r="I86" s="40">
        <f>VLOOKUP(B86,Valores!$B$8:$C$13,2,1)</f>
        <v>0.45</v>
      </c>
      <c r="J86" s="43">
        <f t="shared" si="2"/>
        <v>60.300000000000004</v>
      </c>
      <c r="K86" s="43">
        <f t="shared" si="3"/>
        <v>73.699999999999989</v>
      </c>
      <c r="L86" s="56">
        <f>+K86+K86*(Valores!$E$7+Valores!$F$7+Valores!$G$7)</f>
        <v>121.60499999999999</v>
      </c>
      <c r="M86" s="63">
        <f>+L86*Valores!$C$2</f>
        <v>121604.99999999999</v>
      </c>
      <c r="N86" s="29">
        <f>+H86*Valores!$C$2</f>
        <v>134000</v>
      </c>
      <c r="O86" s="4">
        <f>+N86+N86*(Valores!$E$7+Valores!$F$7+Valores!$G$7)</f>
        <v>221100</v>
      </c>
    </row>
    <row r="87" spans="1:15" ht="15" x14ac:dyDescent="0.25">
      <c r="A87" s="22" t="s">
        <v>464</v>
      </c>
      <c r="B87" s="22" t="s">
        <v>476</v>
      </c>
      <c r="C87" s="22" t="s">
        <v>387</v>
      </c>
      <c r="D87" s="22" t="s">
        <v>549</v>
      </c>
      <c r="E87" s="28" t="s">
        <v>388</v>
      </c>
      <c r="F87" s="28" t="s">
        <v>380</v>
      </c>
      <c r="G87" s="28" t="s">
        <v>379</v>
      </c>
      <c r="H87" s="27">
        <v>165</v>
      </c>
      <c r="I87" s="40">
        <f>VLOOKUP(B87,Valores!$B$8:$C$13,2,1)</f>
        <v>0.45</v>
      </c>
      <c r="J87" s="43">
        <f t="shared" si="2"/>
        <v>74.25</v>
      </c>
      <c r="K87" s="43">
        <f t="shared" si="3"/>
        <v>90.75</v>
      </c>
      <c r="L87" s="56">
        <f>+K87+K87*(Valores!$E$7+Valores!$F$7+Valores!$G$7)</f>
        <v>149.73750000000001</v>
      </c>
      <c r="M87" s="63">
        <f>+L87*Valores!$C$2</f>
        <v>149737.5</v>
      </c>
      <c r="N87" s="29">
        <f>+H87*Valores!$C$2</f>
        <v>165000</v>
      </c>
      <c r="O87" s="4">
        <f>+N87+N87*(Valores!$E$7+Valores!$F$7+Valores!$G$7)</f>
        <v>272250</v>
      </c>
    </row>
    <row r="88" spans="1:15" ht="15" x14ac:dyDescent="0.25">
      <c r="A88" s="22" t="s">
        <v>465</v>
      </c>
      <c r="B88" s="22" t="s">
        <v>476</v>
      </c>
      <c r="C88" s="22" t="s">
        <v>387</v>
      </c>
      <c r="D88" s="22" t="s">
        <v>550</v>
      </c>
      <c r="E88" s="28" t="s">
        <v>388</v>
      </c>
      <c r="F88" s="28" t="s">
        <v>380</v>
      </c>
      <c r="G88" s="28" t="s">
        <v>379</v>
      </c>
      <c r="H88" s="27">
        <v>140</v>
      </c>
      <c r="I88" s="40">
        <f>VLOOKUP(B88,Valores!$B$8:$C$13,2,1)</f>
        <v>0.45</v>
      </c>
      <c r="J88" s="43">
        <f t="shared" si="2"/>
        <v>63</v>
      </c>
      <c r="K88" s="43">
        <f t="shared" si="3"/>
        <v>77</v>
      </c>
      <c r="L88" s="56">
        <f>+K88+K88*(Valores!$E$7+Valores!$F$7+Valores!$G$7)</f>
        <v>127.05000000000001</v>
      </c>
      <c r="M88" s="63">
        <f>+L88*Valores!$C$2</f>
        <v>127050.00000000001</v>
      </c>
      <c r="N88" s="29">
        <f>+H88*Valores!$C$2</f>
        <v>140000</v>
      </c>
      <c r="O88" s="4">
        <f>+N88+N88*(Valores!$E$7+Valores!$F$7+Valores!$G$7)</f>
        <v>231000</v>
      </c>
    </row>
  </sheetData>
  <autoFilter ref="A1:O8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40" workbookViewId="0">
      <selection activeCell="F50" sqref="F50"/>
    </sheetView>
  </sheetViews>
  <sheetFormatPr baseColWidth="10" defaultColWidth="9.140625" defaultRowHeight="15" x14ac:dyDescent="0.25"/>
  <cols>
    <col min="1" max="1" width="94.140625" customWidth="1"/>
    <col min="2" max="2" width="20" customWidth="1"/>
    <col min="3" max="3" width="16.5703125" style="124" customWidth="1"/>
    <col min="4" max="4" width="21.140625" customWidth="1"/>
    <col min="5" max="5" width="11.42578125" customWidth="1"/>
    <col min="6" max="6" width="14.5703125" style="120" customWidth="1"/>
    <col min="7" max="7" width="130" style="47" customWidth="1"/>
  </cols>
  <sheetData>
    <row r="1" spans="1:7" x14ac:dyDescent="0.25">
      <c r="A1" t="s">
        <v>613</v>
      </c>
    </row>
    <row r="2" spans="1:7" ht="30" customHeight="1" x14ac:dyDescent="0.25">
      <c r="A2" t="s">
        <v>614</v>
      </c>
      <c r="C2" s="156"/>
      <c r="D2" s="156"/>
      <c r="E2" s="156"/>
      <c r="F2" s="156"/>
    </row>
    <row r="3" spans="1:7" ht="30" x14ac:dyDescent="0.25">
      <c r="A3" s="90" t="s">
        <v>615</v>
      </c>
      <c r="B3" s="91" t="s">
        <v>616</v>
      </c>
      <c r="C3" s="125" t="s">
        <v>374</v>
      </c>
      <c r="D3" s="91" t="s">
        <v>806</v>
      </c>
      <c r="E3" s="91" t="s">
        <v>807</v>
      </c>
      <c r="F3" s="57" t="s">
        <v>569</v>
      </c>
      <c r="G3" s="115" t="s">
        <v>617</v>
      </c>
    </row>
    <row r="4" spans="1:7" x14ac:dyDescent="0.25">
      <c r="A4" s="93" t="s">
        <v>618</v>
      </c>
      <c r="B4" s="93"/>
      <c r="C4" s="126"/>
      <c r="D4" s="93"/>
      <c r="E4" s="93"/>
      <c r="F4" s="121"/>
      <c r="G4" s="116"/>
    </row>
    <row r="5" spans="1:7" x14ac:dyDescent="0.25">
      <c r="A5" s="94" t="s">
        <v>619</v>
      </c>
      <c r="B5" s="95" t="s">
        <v>620</v>
      </c>
      <c r="C5" s="127">
        <v>900</v>
      </c>
      <c r="D5" s="4">
        <f>+C5*Valores!$C$2</f>
        <v>900000</v>
      </c>
      <c r="E5" s="3">
        <f>D5</f>
        <v>900000</v>
      </c>
      <c r="F5" s="122">
        <f>+E5+E5*(Valores!$E$14+Valores!$F$14+Valores!$G$14)</f>
        <v>1620000</v>
      </c>
      <c r="G5" s="117">
        <f>+F5*$M$1</f>
        <v>0</v>
      </c>
    </row>
    <row r="6" spans="1:7" x14ac:dyDescent="0.25">
      <c r="A6" s="94" t="s">
        <v>621</v>
      </c>
      <c r="B6" s="96" t="s">
        <v>622</v>
      </c>
      <c r="C6" s="127">
        <v>950</v>
      </c>
      <c r="D6" s="4">
        <f>+C6*Valores!$C$2</f>
        <v>950000</v>
      </c>
      <c r="E6" s="3">
        <f>D6</f>
        <v>950000</v>
      </c>
      <c r="F6" s="122">
        <f>+E6+E6*(Valores!$E$14+Valores!$F$14+Valores!$G$14)</f>
        <v>1710000</v>
      </c>
      <c r="G6" s="118" t="s">
        <v>623</v>
      </c>
    </row>
    <row r="7" spans="1:7" x14ac:dyDescent="0.25">
      <c r="A7" s="157" t="s">
        <v>624</v>
      </c>
      <c r="B7" s="158"/>
      <c r="C7" s="158"/>
      <c r="D7" s="158"/>
      <c r="E7" s="158"/>
      <c r="F7" s="158"/>
      <c r="G7" s="159"/>
    </row>
    <row r="8" spans="1:7" x14ac:dyDescent="0.25">
      <c r="A8" s="97" t="s">
        <v>625</v>
      </c>
      <c r="B8" s="98" t="s">
        <v>626</v>
      </c>
      <c r="C8" s="128">
        <v>6.25</v>
      </c>
      <c r="D8" s="4">
        <f>+C8*Valores!$C$2</f>
        <v>6250</v>
      </c>
      <c r="E8" s="3">
        <f t="shared" ref="E8:E21" si="0">D8</f>
        <v>6250</v>
      </c>
      <c r="F8" s="122">
        <f>+E8+E8*(Valores!$E$14+Valores!$F$14+Valores!$G$14)</f>
        <v>11250</v>
      </c>
      <c r="G8" s="118" t="s">
        <v>627</v>
      </c>
    </row>
    <row r="9" spans="1:7" x14ac:dyDescent="0.25">
      <c r="A9" s="99" t="s">
        <v>628</v>
      </c>
      <c r="B9" s="100" t="s">
        <v>629</v>
      </c>
      <c r="C9" s="128">
        <v>6.6</v>
      </c>
      <c r="D9" s="4">
        <f>+C9*Valores!$C$2</f>
        <v>6600</v>
      </c>
      <c r="E9" s="3">
        <f t="shared" si="0"/>
        <v>6600</v>
      </c>
      <c r="F9" s="122">
        <f>+E9+E9*(Valores!$E$14+Valores!$F$14+Valores!$G$14)</f>
        <v>11880</v>
      </c>
      <c r="G9" s="118" t="s">
        <v>630</v>
      </c>
    </row>
    <row r="10" spans="1:7" x14ac:dyDescent="0.25">
      <c r="A10" s="94" t="s">
        <v>631</v>
      </c>
      <c r="B10" s="101" t="s">
        <v>632</v>
      </c>
      <c r="C10" s="128">
        <v>6.21</v>
      </c>
      <c r="D10" s="4">
        <f>+C10*Valores!$C$2</f>
        <v>6210</v>
      </c>
      <c r="E10" s="3">
        <f t="shared" si="0"/>
        <v>6210</v>
      </c>
      <c r="F10" s="122">
        <f>+E10+E10*(Valores!$E$14+Valores!$F$14+Valores!$G$14)</f>
        <v>11178</v>
      </c>
      <c r="G10" s="118" t="s">
        <v>633</v>
      </c>
    </row>
    <row r="11" spans="1:7" x14ac:dyDescent="0.25">
      <c r="A11" s="102" t="s">
        <v>634</v>
      </c>
      <c r="B11" s="100" t="s">
        <v>635</v>
      </c>
      <c r="C11" s="128">
        <v>6.6</v>
      </c>
      <c r="D11" s="4">
        <f>+C11*Valores!$C$2</f>
        <v>6600</v>
      </c>
      <c r="E11" s="3">
        <f t="shared" si="0"/>
        <v>6600</v>
      </c>
      <c r="F11" s="122">
        <f>+E11+E11*(Valores!$E$14+Valores!$F$14+Valores!$G$14)</f>
        <v>11880</v>
      </c>
      <c r="G11" s="118" t="s">
        <v>636</v>
      </c>
    </row>
    <row r="12" spans="1:7" x14ac:dyDescent="0.25">
      <c r="A12" s="94" t="s">
        <v>637</v>
      </c>
      <c r="B12" s="101" t="s">
        <v>638</v>
      </c>
      <c r="C12" s="128">
        <v>5.0999999999999996</v>
      </c>
      <c r="D12" s="4">
        <f>+C12*Valores!$C$2</f>
        <v>5100</v>
      </c>
      <c r="E12" s="3">
        <f t="shared" si="0"/>
        <v>5100</v>
      </c>
      <c r="F12" s="122">
        <f>+E12+E12*(Valores!$E$14+Valores!$F$14+Valores!$G$14)</f>
        <v>9180</v>
      </c>
      <c r="G12" s="118" t="s">
        <v>639</v>
      </c>
    </row>
    <row r="13" spans="1:7" x14ac:dyDescent="0.25">
      <c r="A13" s="94" t="s">
        <v>640</v>
      </c>
      <c r="B13" s="103" t="s">
        <v>641</v>
      </c>
      <c r="C13" s="128">
        <v>6.4</v>
      </c>
      <c r="D13" s="4">
        <f>+C13*Valores!$C$2</f>
        <v>6400</v>
      </c>
      <c r="E13" s="3">
        <f t="shared" si="0"/>
        <v>6400</v>
      </c>
      <c r="F13" s="122">
        <f>+E13+E13*(Valores!$E$14+Valores!$F$14+Valores!$G$14)</f>
        <v>11520</v>
      </c>
      <c r="G13" s="118" t="s">
        <v>642</v>
      </c>
    </row>
    <row r="14" spans="1:7" x14ac:dyDescent="0.25">
      <c r="A14" s="104" t="s">
        <v>643</v>
      </c>
      <c r="B14" s="103" t="s">
        <v>644</v>
      </c>
      <c r="C14" s="129">
        <v>3.2</v>
      </c>
      <c r="D14" s="4">
        <f>+C14*Valores!$C$2</f>
        <v>3200</v>
      </c>
      <c r="E14" s="3">
        <f t="shared" si="0"/>
        <v>3200</v>
      </c>
      <c r="F14" s="122">
        <f>+E14+E14*(Valores!$E$14+Valores!$F$14+Valores!$G$14)</f>
        <v>5760</v>
      </c>
      <c r="G14" s="118" t="s">
        <v>645</v>
      </c>
    </row>
    <row r="15" spans="1:7" x14ac:dyDescent="0.25">
      <c r="A15" s="94" t="s">
        <v>646</v>
      </c>
      <c r="B15" s="101" t="s">
        <v>647</v>
      </c>
      <c r="C15" s="128">
        <v>5.6</v>
      </c>
      <c r="D15" s="4">
        <f>+C15*Valores!$C$2</f>
        <v>5600</v>
      </c>
      <c r="E15" s="3">
        <f t="shared" si="0"/>
        <v>5600</v>
      </c>
      <c r="F15" s="122">
        <f>+E15+E15*(Valores!$E$14+Valores!$F$14+Valores!$G$14)</f>
        <v>10080</v>
      </c>
      <c r="G15" s="118" t="s">
        <v>648</v>
      </c>
    </row>
    <row r="16" spans="1:7" x14ac:dyDescent="0.25">
      <c r="A16" s="94" t="s">
        <v>649</v>
      </c>
      <c r="B16" s="101" t="s">
        <v>650</v>
      </c>
      <c r="C16" s="128">
        <v>6.6</v>
      </c>
      <c r="D16" s="4">
        <f>+C16*Valores!$C$2</f>
        <v>6600</v>
      </c>
      <c r="E16" s="3">
        <f t="shared" si="0"/>
        <v>6600</v>
      </c>
      <c r="F16" s="122">
        <f>+E16+E16*(Valores!$E$14+Valores!$F$14+Valores!$G$14)</f>
        <v>11880</v>
      </c>
      <c r="G16" s="119" t="s">
        <v>651</v>
      </c>
    </row>
    <row r="17" spans="1:7" x14ac:dyDescent="0.25">
      <c r="A17" s="104" t="s">
        <v>652</v>
      </c>
      <c r="B17" s="101" t="s">
        <v>653</v>
      </c>
      <c r="C17" s="129">
        <v>3.9</v>
      </c>
      <c r="D17" s="4">
        <f>+C17*Valores!$C$2</f>
        <v>3900</v>
      </c>
      <c r="E17" s="3">
        <f t="shared" si="0"/>
        <v>3900</v>
      </c>
      <c r="F17" s="122">
        <f>+E17+E17*(Valores!$E$14+Valores!$F$14+Valores!$G$14)</f>
        <v>7020</v>
      </c>
      <c r="G17" s="118" t="s">
        <v>654</v>
      </c>
    </row>
    <row r="18" spans="1:7" ht="28.5" customHeight="1" x14ac:dyDescent="0.25">
      <c r="A18" s="94" t="s">
        <v>655</v>
      </c>
      <c r="B18" s="101" t="s">
        <v>656</v>
      </c>
      <c r="C18" s="128">
        <v>6.3076923076923066</v>
      </c>
      <c r="D18" s="4">
        <f>+C18*Valores!$C$2</f>
        <v>6307.6923076923067</v>
      </c>
      <c r="E18" s="3">
        <f t="shared" si="0"/>
        <v>6307.6923076923067</v>
      </c>
      <c r="F18" s="122">
        <f>+E18+E18*(Valores!$E$14+Valores!$F$14+Valores!$G$14)</f>
        <v>11353.846153846152</v>
      </c>
      <c r="G18" s="118" t="s">
        <v>657</v>
      </c>
    </row>
    <row r="19" spans="1:7" x14ac:dyDescent="0.25">
      <c r="A19" s="94" t="s">
        <v>658</v>
      </c>
      <c r="B19" s="101" t="s">
        <v>659</v>
      </c>
      <c r="C19" s="128">
        <v>5.8461538461538458</v>
      </c>
      <c r="D19" s="4">
        <f>+C19*Valores!$C$2</f>
        <v>5846.1538461538457</v>
      </c>
      <c r="E19" s="3">
        <f t="shared" si="0"/>
        <v>5846.1538461538457</v>
      </c>
      <c r="F19" s="122">
        <f>+E19+E19*(Valores!$E$14+Valores!$F$14+Valores!$G$14)</f>
        <v>10523.076923076922</v>
      </c>
      <c r="G19" s="118" t="s">
        <v>660</v>
      </c>
    </row>
    <row r="20" spans="1:7" x14ac:dyDescent="0.25">
      <c r="A20" s="104" t="s">
        <v>661</v>
      </c>
      <c r="B20" s="101" t="s">
        <v>662</v>
      </c>
      <c r="C20" s="129">
        <v>5.4</v>
      </c>
      <c r="D20" s="4">
        <f>+C20*Valores!$C$2</f>
        <v>5400</v>
      </c>
      <c r="E20" s="3">
        <f t="shared" si="0"/>
        <v>5400</v>
      </c>
      <c r="F20" s="122">
        <f>+E20+E20*(Valores!$E$14+Valores!$F$14+Valores!$G$14)</f>
        <v>9720</v>
      </c>
      <c r="G20" s="118" t="s">
        <v>663</v>
      </c>
    </row>
    <row r="21" spans="1:7" x14ac:dyDescent="0.25">
      <c r="A21" s="105" t="s">
        <v>664</v>
      </c>
      <c r="B21" s="101" t="s">
        <v>665</v>
      </c>
      <c r="C21" s="128">
        <v>1.9230769230769229</v>
      </c>
      <c r="D21" s="4">
        <f>+C21*Valores!$C$2</f>
        <v>1923.0769230769229</v>
      </c>
      <c r="E21" s="3">
        <f t="shared" si="0"/>
        <v>1923.0769230769229</v>
      </c>
      <c r="F21" s="122">
        <f>+E21+E21*(Valores!$E$14+Valores!$F$14+Valores!$G$14)</f>
        <v>3461.538461538461</v>
      </c>
      <c r="G21" s="118" t="s">
        <v>666</v>
      </c>
    </row>
    <row r="22" spans="1:7" x14ac:dyDescent="0.25">
      <c r="A22" s="160" t="s">
        <v>667</v>
      </c>
      <c r="B22" s="161"/>
      <c r="C22" s="161"/>
      <c r="D22" s="161"/>
      <c r="E22" s="161"/>
      <c r="F22" s="162"/>
    </row>
    <row r="23" spans="1:7" x14ac:dyDescent="0.25">
      <c r="A23" s="106" t="s">
        <v>668</v>
      </c>
      <c r="B23" s="107" t="s">
        <v>669</v>
      </c>
      <c r="C23" s="130">
        <v>70</v>
      </c>
      <c r="D23" s="4">
        <f>+C23*Valores!$C$2</f>
        <v>70000</v>
      </c>
      <c r="E23" s="3">
        <f t="shared" ref="E23:E45" si="1">D23</f>
        <v>70000</v>
      </c>
      <c r="F23" s="122">
        <f>+E23+E23*(Valores!$E$14+Valores!$F$14+Valores!$G$14)</f>
        <v>126000</v>
      </c>
    </row>
    <row r="24" spans="1:7" x14ac:dyDescent="0.25">
      <c r="A24" s="106" t="s">
        <v>670</v>
      </c>
      <c r="B24" s="107" t="s">
        <v>671</v>
      </c>
      <c r="C24" s="131">
        <v>50</v>
      </c>
      <c r="D24" s="4">
        <f>+C24*Valores!$C$2</f>
        <v>50000</v>
      </c>
      <c r="E24" s="3">
        <f t="shared" si="1"/>
        <v>50000</v>
      </c>
      <c r="F24" s="122">
        <f>+E24+E24*(Valores!$E$14+Valores!$F$14+Valores!$G$14)</f>
        <v>90000</v>
      </c>
    </row>
    <row r="25" spans="1:7" x14ac:dyDescent="0.25">
      <c r="A25" s="106" t="s">
        <v>672</v>
      </c>
      <c r="B25" s="107" t="s">
        <v>673</v>
      </c>
      <c r="C25" s="131">
        <v>120</v>
      </c>
      <c r="D25" s="4">
        <f>+C25*Valores!$C$2</f>
        <v>120000</v>
      </c>
      <c r="E25" s="3">
        <f t="shared" si="1"/>
        <v>120000</v>
      </c>
      <c r="F25" s="122">
        <f>+E25+E25*(Valores!$E$14+Valores!$F$14+Valores!$G$14)</f>
        <v>216000</v>
      </c>
    </row>
    <row r="26" spans="1:7" x14ac:dyDescent="0.25">
      <c r="A26" s="106" t="s">
        <v>674</v>
      </c>
      <c r="B26" s="107" t="s">
        <v>675</v>
      </c>
      <c r="C26" s="131">
        <v>95</v>
      </c>
      <c r="D26" s="4">
        <f>+C26*Valores!$C$2</f>
        <v>95000</v>
      </c>
      <c r="E26" s="3">
        <f t="shared" si="1"/>
        <v>95000</v>
      </c>
      <c r="F26" s="122">
        <f>+E26+E26*(Valores!$E$14+Valores!$F$14+Valores!$G$14)</f>
        <v>171000</v>
      </c>
    </row>
    <row r="27" spans="1:7" x14ac:dyDescent="0.25">
      <c r="A27" s="106" t="s">
        <v>676</v>
      </c>
      <c r="B27" s="108" t="s">
        <v>677</v>
      </c>
      <c r="C27" s="131">
        <v>110</v>
      </c>
      <c r="D27" s="4">
        <f>+C27*Valores!$C$2</f>
        <v>110000</v>
      </c>
      <c r="E27" s="3">
        <f t="shared" si="1"/>
        <v>110000</v>
      </c>
      <c r="F27" s="122">
        <f>+E27+E27*(Valores!$E$14+Valores!$F$14+Valores!$G$14)</f>
        <v>198000</v>
      </c>
    </row>
    <row r="28" spans="1:7" x14ac:dyDescent="0.25">
      <c r="A28" s="106" t="s">
        <v>678</v>
      </c>
      <c r="B28" s="108" t="s">
        <v>679</v>
      </c>
      <c r="C28" s="131">
        <v>11</v>
      </c>
      <c r="D28" s="4">
        <f>+C28*Valores!$C$2</f>
        <v>11000</v>
      </c>
      <c r="E28" s="3">
        <f t="shared" si="1"/>
        <v>11000</v>
      </c>
      <c r="F28" s="122">
        <f>+E28+E28*(Valores!$E$14+Valores!$F$14+Valores!$G$14)</f>
        <v>19800</v>
      </c>
    </row>
    <row r="29" spans="1:7" x14ac:dyDescent="0.25">
      <c r="A29" s="106" t="s">
        <v>680</v>
      </c>
      <c r="B29" s="107" t="s">
        <v>681</v>
      </c>
      <c r="C29" s="131">
        <v>80</v>
      </c>
      <c r="D29" s="4">
        <f>+C29*Valores!$C$2</f>
        <v>80000</v>
      </c>
      <c r="E29" s="3">
        <f t="shared" si="1"/>
        <v>80000</v>
      </c>
      <c r="F29" s="122">
        <f>+E29+E29*(Valores!$E$14+Valores!$F$14+Valores!$G$14)</f>
        <v>144000</v>
      </c>
    </row>
    <row r="30" spans="1:7" x14ac:dyDescent="0.25">
      <c r="A30" s="106" t="s">
        <v>682</v>
      </c>
      <c r="B30" s="107" t="s">
        <v>683</v>
      </c>
      <c r="C30" s="131">
        <v>140</v>
      </c>
      <c r="D30" s="4">
        <f>+C30*Valores!$C$2</f>
        <v>140000</v>
      </c>
      <c r="E30" s="3">
        <f t="shared" si="1"/>
        <v>140000</v>
      </c>
      <c r="F30" s="122">
        <f>+E30+E30*(Valores!$E$14+Valores!$F$14+Valores!$G$14)</f>
        <v>252000</v>
      </c>
    </row>
    <row r="31" spans="1:7" x14ac:dyDescent="0.25">
      <c r="A31" s="106" t="s">
        <v>684</v>
      </c>
      <c r="B31" s="107" t="s">
        <v>685</v>
      </c>
      <c r="C31" s="131">
        <v>140</v>
      </c>
      <c r="D31" s="4">
        <f>+C31*Valores!$C$2</f>
        <v>140000</v>
      </c>
      <c r="E31" s="3">
        <f t="shared" si="1"/>
        <v>140000</v>
      </c>
      <c r="F31" s="122">
        <f>+E31+E31*(Valores!$E$14+Valores!$F$14+Valores!$G$14)</f>
        <v>252000</v>
      </c>
    </row>
    <row r="32" spans="1:7" x14ac:dyDescent="0.25">
      <c r="A32" s="106" t="s">
        <v>686</v>
      </c>
      <c r="B32" s="107" t="s">
        <v>687</v>
      </c>
      <c r="C32" s="131">
        <v>100</v>
      </c>
      <c r="D32" s="4">
        <f>+C32*Valores!$C$2</f>
        <v>100000</v>
      </c>
      <c r="E32" s="3">
        <f t="shared" si="1"/>
        <v>100000</v>
      </c>
      <c r="F32" s="122">
        <f>+E32+E32*(Valores!$E$14+Valores!$F$14+Valores!$G$14)</f>
        <v>180000</v>
      </c>
    </row>
    <row r="33" spans="1:6" x14ac:dyDescent="0.25">
      <c r="A33" s="106" t="s">
        <v>688</v>
      </c>
      <c r="B33" s="107" t="s">
        <v>689</v>
      </c>
      <c r="C33" s="131">
        <v>140</v>
      </c>
      <c r="D33" s="4">
        <f>+C33*Valores!$C$2</f>
        <v>140000</v>
      </c>
      <c r="E33" s="3">
        <f t="shared" si="1"/>
        <v>140000</v>
      </c>
      <c r="F33" s="122">
        <f>+E33+E33*(Valores!$E$14+Valores!$F$14+Valores!$G$14)</f>
        <v>252000</v>
      </c>
    </row>
    <row r="34" spans="1:6" x14ac:dyDescent="0.25">
      <c r="A34" s="106" t="s">
        <v>690</v>
      </c>
      <c r="B34" s="107" t="s">
        <v>691</v>
      </c>
      <c r="C34" s="131">
        <v>500</v>
      </c>
      <c r="D34" s="4">
        <f>+C34*Valores!$C$2</f>
        <v>500000</v>
      </c>
      <c r="E34" s="3">
        <f t="shared" si="1"/>
        <v>500000</v>
      </c>
      <c r="F34" s="122">
        <f>+E34+E34*(Valores!$E$14+Valores!$F$14+Valores!$G$14)</f>
        <v>900000</v>
      </c>
    </row>
    <row r="35" spans="1:6" x14ac:dyDescent="0.25">
      <c r="A35" s="106" t="s">
        <v>692</v>
      </c>
      <c r="B35" s="107" t="s">
        <v>693</v>
      </c>
      <c r="C35" s="131">
        <v>100</v>
      </c>
      <c r="D35" s="4">
        <f>+C35*Valores!$C$2</f>
        <v>100000</v>
      </c>
      <c r="E35" s="3">
        <f t="shared" si="1"/>
        <v>100000</v>
      </c>
      <c r="F35" s="122">
        <f>+E35+E35*(Valores!$E$14+Valores!$F$14+Valores!$G$14)</f>
        <v>180000</v>
      </c>
    </row>
    <row r="36" spans="1:6" x14ac:dyDescent="0.25">
      <c r="A36" s="106" t="s">
        <v>694</v>
      </c>
      <c r="B36" s="107" t="s">
        <v>695</v>
      </c>
      <c r="C36" s="131">
        <v>70</v>
      </c>
      <c r="D36" s="4">
        <f>+C36*Valores!$C$2</f>
        <v>70000</v>
      </c>
      <c r="E36" s="3">
        <f t="shared" si="1"/>
        <v>70000</v>
      </c>
      <c r="F36" s="122">
        <f>+E36+E36*(Valores!$E$14+Valores!$F$14+Valores!$G$14)</f>
        <v>126000</v>
      </c>
    </row>
    <row r="37" spans="1:6" x14ac:dyDescent="0.25">
      <c r="A37" s="106" t="s">
        <v>696</v>
      </c>
      <c r="B37" s="107" t="s">
        <v>697</v>
      </c>
      <c r="C37" s="131">
        <v>63</v>
      </c>
      <c r="D37" s="4">
        <f>+C37*Valores!$C$2</f>
        <v>63000</v>
      </c>
      <c r="E37" s="3">
        <f t="shared" si="1"/>
        <v>63000</v>
      </c>
      <c r="F37" s="122">
        <f>+E37+E37*(Valores!$E$14+Valores!$F$14+Valores!$G$14)</f>
        <v>113400</v>
      </c>
    </row>
    <row r="38" spans="1:6" x14ac:dyDescent="0.25">
      <c r="A38" s="106" t="s">
        <v>698</v>
      </c>
      <c r="B38" s="107" t="s">
        <v>699</v>
      </c>
      <c r="C38" s="131">
        <v>140</v>
      </c>
      <c r="D38" s="4">
        <f>+C38*Valores!$C$2</f>
        <v>140000</v>
      </c>
      <c r="E38" s="3">
        <f t="shared" si="1"/>
        <v>140000</v>
      </c>
      <c r="F38" s="122">
        <f>+E38+E38*(Valores!$E$14+Valores!$F$14+Valores!$G$14)</f>
        <v>252000</v>
      </c>
    </row>
    <row r="39" spans="1:6" x14ac:dyDescent="0.25">
      <c r="A39" s="106" t="s">
        <v>700</v>
      </c>
      <c r="B39" s="107" t="s">
        <v>701</v>
      </c>
      <c r="C39" s="130">
        <v>65</v>
      </c>
      <c r="D39" s="4">
        <f>+C39*Valores!$C$2</f>
        <v>65000</v>
      </c>
      <c r="E39" s="3">
        <f t="shared" si="1"/>
        <v>65000</v>
      </c>
      <c r="F39" s="122">
        <f>+E39+E39*(Valores!$E$14+Valores!$F$14+Valores!$G$14)</f>
        <v>117000</v>
      </c>
    </row>
    <row r="40" spans="1:6" x14ac:dyDescent="0.25">
      <c r="A40" s="109" t="s">
        <v>702</v>
      </c>
      <c r="B40" s="107" t="s">
        <v>703</v>
      </c>
      <c r="C40" s="130">
        <v>6.15</v>
      </c>
      <c r="D40" s="4">
        <f>+C40*Valores!$C$2</f>
        <v>6150</v>
      </c>
      <c r="E40" s="3">
        <f t="shared" si="1"/>
        <v>6150</v>
      </c>
      <c r="F40" s="122">
        <f>+E40+E40*(Valores!$E$14+Valores!$F$14+Valores!$G$14)</f>
        <v>11070</v>
      </c>
    </row>
    <row r="41" spans="1:6" x14ac:dyDescent="0.25">
      <c r="A41" s="109" t="s">
        <v>704</v>
      </c>
      <c r="B41" s="110" t="s">
        <v>705</v>
      </c>
      <c r="C41" s="130" t="s">
        <v>706</v>
      </c>
      <c r="D41" s="4" t="e">
        <f>+C41*Valores!$C$2</f>
        <v>#VALUE!</v>
      </c>
      <c r="E41" s="3" t="e">
        <f t="shared" si="1"/>
        <v>#VALUE!</v>
      </c>
      <c r="F41" s="122" t="e">
        <f>+E41+E41*(Valores!$E$14+Valores!$F$14+Valores!$G$14)</f>
        <v>#VALUE!</v>
      </c>
    </row>
    <row r="42" spans="1:6" x14ac:dyDescent="0.25">
      <c r="A42" s="109" t="s">
        <v>707</v>
      </c>
      <c r="B42" s="110" t="s">
        <v>708</v>
      </c>
      <c r="C42" s="130">
        <v>3</v>
      </c>
      <c r="D42" s="4">
        <f>+C42*Valores!$C$2</f>
        <v>3000</v>
      </c>
      <c r="E42" s="3">
        <f t="shared" si="1"/>
        <v>3000</v>
      </c>
      <c r="F42" s="122">
        <f>+E42+E42*(Valores!$E$14+Valores!$F$14+Valores!$G$14)</f>
        <v>5400</v>
      </c>
    </row>
    <row r="43" spans="1:6" x14ac:dyDescent="0.25">
      <c r="A43" s="109" t="s">
        <v>709</v>
      </c>
      <c r="B43" s="110" t="s">
        <v>710</v>
      </c>
      <c r="C43" s="130">
        <v>3</v>
      </c>
      <c r="D43" s="4">
        <f>+C43*Valores!$C$2</f>
        <v>3000</v>
      </c>
      <c r="E43" s="3">
        <f t="shared" si="1"/>
        <v>3000</v>
      </c>
      <c r="F43" s="122">
        <f>+E43+E43*(Valores!$E$14+Valores!$F$14+Valores!$G$14)</f>
        <v>5400</v>
      </c>
    </row>
    <row r="44" spans="1:6" x14ac:dyDescent="0.25">
      <c r="A44" s="109" t="s">
        <v>711</v>
      </c>
      <c r="B44" s="110" t="s">
        <v>712</v>
      </c>
      <c r="C44" s="130">
        <v>15</v>
      </c>
      <c r="D44" s="4">
        <f>+C44*Valores!$C$2</f>
        <v>15000</v>
      </c>
      <c r="E44" s="3">
        <f t="shared" si="1"/>
        <v>15000</v>
      </c>
      <c r="F44" s="122">
        <f>+E44+E44*(Valores!$E$14+Valores!$F$14+Valores!$G$14)</f>
        <v>27000</v>
      </c>
    </row>
    <row r="45" spans="1:6" x14ac:dyDescent="0.25">
      <c r="A45" s="109" t="s">
        <v>713</v>
      </c>
      <c r="B45" s="110" t="s">
        <v>714</v>
      </c>
      <c r="C45" s="130">
        <v>15</v>
      </c>
      <c r="D45" s="4">
        <f>+C45*Valores!$C$2</f>
        <v>15000</v>
      </c>
      <c r="E45" s="3">
        <f t="shared" si="1"/>
        <v>15000</v>
      </c>
      <c r="F45" s="122">
        <f>+E45+E45*(Valores!$E$14+Valores!$F$14+Valores!$G$14)</f>
        <v>27000</v>
      </c>
    </row>
    <row r="46" spans="1:6" x14ac:dyDescent="0.25">
      <c r="A46" s="163" t="s">
        <v>715</v>
      </c>
      <c r="B46" s="164"/>
      <c r="C46" s="164"/>
      <c r="D46" s="164"/>
      <c r="E46" s="164"/>
      <c r="F46" s="164"/>
    </row>
    <row r="47" spans="1:6" ht="60" x14ac:dyDescent="0.25">
      <c r="A47" s="111" t="s">
        <v>716</v>
      </c>
      <c r="B47" s="111" t="s">
        <v>717</v>
      </c>
      <c r="C47" s="132" t="s">
        <v>718</v>
      </c>
      <c r="D47" s="112"/>
      <c r="E47" s="92" t="s">
        <v>719</v>
      </c>
      <c r="F47" s="123" t="s">
        <v>719</v>
      </c>
    </row>
    <row r="48" spans="1:6" ht="14.25" customHeight="1" x14ac:dyDescent="0.25">
      <c r="A48" s="113" t="s">
        <v>720</v>
      </c>
      <c r="B48" s="109"/>
      <c r="C48" s="133">
        <v>62</v>
      </c>
      <c r="D48" s="4">
        <f>+C48*Valores!$C$2</f>
        <v>62000</v>
      </c>
      <c r="E48" s="3">
        <f t="shared" ref="E48:E89" si="2">D48</f>
        <v>62000</v>
      </c>
      <c r="F48" s="122">
        <f>+E48+E48*(Valores!$E$14+Valores!$F$14+Valores!$G$14)</f>
        <v>111600</v>
      </c>
    </row>
    <row r="49" spans="1:6" ht="19.5" customHeight="1" x14ac:dyDescent="0.25">
      <c r="A49" s="114" t="s">
        <v>721</v>
      </c>
      <c r="B49" s="89" t="s">
        <v>722</v>
      </c>
      <c r="C49" s="134" t="s">
        <v>723</v>
      </c>
      <c r="D49" s="4" t="e">
        <f>+C49*Valores!$C$2</f>
        <v>#VALUE!</v>
      </c>
      <c r="E49" s="3" t="e">
        <f t="shared" si="2"/>
        <v>#VALUE!</v>
      </c>
      <c r="F49" s="122" t="e">
        <f>+E49+E49*(Valores!$E$14+Valores!$F$14+Valores!$G$14)</f>
        <v>#VALUE!</v>
      </c>
    </row>
    <row r="50" spans="1:6" ht="29.25" customHeight="1" x14ac:dyDescent="0.25">
      <c r="A50" s="114" t="s">
        <v>724</v>
      </c>
      <c r="B50" s="89" t="s">
        <v>725</v>
      </c>
      <c r="C50" s="133">
        <v>240</v>
      </c>
      <c r="D50" s="4">
        <f>+C50*Valores!$C$2</f>
        <v>240000</v>
      </c>
      <c r="E50" s="3">
        <f t="shared" si="2"/>
        <v>240000</v>
      </c>
      <c r="F50" s="122">
        <f>+E50+E50*(Valores!$E$14+Valores!$F$14+Valores!$G$14)</f>
        <v>432000</v>
      </c>
    </row>
    <row r="51" spans="1:6" x14ac:dyDescent="0.25">
      <c r="A51" s="114" t="s">
        <v>726</v>
      </c>
      <c r="B51" s="89" t="s">
        <v>727</v>
      </c>
      <c r="C51" s="133">
        <v>50</v>
      </c>
      <c r="D51" s="4">
        <f>+C51*Valores!$C$2</f>
        <v>50000</v>
      </c>
      <c r="E51" s="3">
        <f t="shared" si="2"/>
        <v>50000</v>
      </c>
      <c r="F51" s="122">
        <f>+E51+E51*(Valores!$E$14+Valores!$F$14+Valores!$G$14)</f>
        <v>90000</v>
      </c>
    </row>
    <row r="52" spans="1:6" x14ac:dyDescent="0.25">
      <c r="A52" s="114" t="s">
        <v>728</v>
      </c>
      <c r="B52" s="89" t="s">
        <v>729</v>
      </c>
      <c r="C52" s="133" t="s">
        <v>730</v>
      </c>
      <c r="D52" s="4" t="e">
        <f>+C52*Valores!$C$2</f>
        <v>#VALUE!</v>
      </c>
      <c r="E52" s="3" t="e">
        <f t="shared" si="2"/>
        <v>#VALUE!</v>
      </c>
      <c r="F52" s="122" t="e">
        <f>+E52+E52*(Valores!$E$14+Valores!$F$14+Valores!$G$14)</f>
        <v>#VALUE!</v>
      </c>
    </row>
    <row r="53" spans="1:6" x14ac:dyDescent="0.25">
      <c r="A53" s="114" t="s">
        <v>731</v>
      </c>
      <c r="B53" s="89" t="s">
        <v>732</v>
      </c>
      <c r="C53" s="133">
        <v>0.72</v>
      </c>
      <c r="D53" s="4">
        <f>+C53*Valores!$C$2</f>
        <v>720</v>
      </c>
      <c r="E53" s="3">
        <f t="shared" si="2"/>
        <v>720</v>
      </c>
      <c r="F53" s="122">
        <f>+E53+E53*(Valores!$E$14+Valores!$F$14+Valores!$G$14)</f>
        <v>1296</v>
      </c>
    </row>
    <row r="54" spans="1:6" x14ac:dyDescent="0.25">
      <c r="A54" s="114" t="s">
        <v>733</v>
      </c>
      <c r="B54" s="89" t="s">
        <v>734</v>
      </c>
      <c r="C54" s="133">
        <v>7.0000000000000007E-2</v>
      </c>
      <c r="D54" s="4">
        <f>+C54*Valores!$C$2</f>
        <v>70</v>
      </c>
      <c r="E54" s="3">
        <f t="shared" si="2"/>
        <v>70</v>
      </c>
      <c r="F54" s="122">
        <f>+E54+E54*(Valores!$E$14+Valores!$F$14+Valores!$G$14)</f>
        <v>126</v>
      </c>
    </row>
    <row r="55" spans="1:6" x14ac:dyDescent="0.25">
      <c r="A55" s="114" t="s">
        <v>735</v>
      </c>
      <c r="B55" s="89" t="s">
        <v>736</v>
      </c>
      <c r="C55" s="133" t="s">
        <v>730</v>
      </c>
      <c r="D55" s="4" t="e">
        <f>+C55*Valores!$C$2</f>
        <v>#VALUE!</v>
      </c>
      <c r="E55" s="3" t="e">
        <f t="shared" si="2"/>
        <v>#VALUE!</v>
      </c>
      <c r="F55" s="122" t="e">
        <f>+E55+E55*(Valores!$E$14+Valores!$F$14+Valores!$G$14)</f>
        <v>#VALUE!</v>
      </c>
    </row>
    <row r="56" spans="1:6" x14ac:dyDescent="0.25">
      <c r="A56" s="114" t="s">
        <v>737</v>
      </c>
      <c r="B56" s="89" t="s">
        <v>738</v>
      </c>
      <c r="C56" s="133">
        <v>7.7</v>
      </c>
      <c r="D56" s="4">
        <f>+C56*Valores!$C$2</f>
        <v>7700</v>
      </c>
      <c r="E56" s="3">
        <f t="shared" si="2"/>
        <v>7700</v>
      </c>
      <c r="F56" s="122">
        <f>+E56+E56*(Valores!$E$14+Valores!$F$14+Valores!$G$14)</f>
        <v>13860</v>
      </c>
    </row>
    <row r="57" spans="1:6" x14ac:dyDescent="0.25">
      <c r="A57" s="114" t="s">
        <v>739</v>
      </c>
      <c r="B57" s="89" t="s">
        <v>740</v>
      </c>
      <c r="C57" s="133">
        <v>0.3</v>
      </c>
      <c r="D57" s="4">
        <f>+C57*Valores!$C$2</f>
        <v>300</v>
      </c>
      <c r="E57" s="3">
        <f t="shared" si="2"/>
        <v>300</v>
      </c>
      <c r="F57" s="122">
        <f>+E57+E57*(Valores!$E$14+Valores!$F$14+Valores!$G$14)</f>
        <v>540</v>
      </c>
    </row>
    <row r="58" spans="1:6" x14ac:dyDescent="0.25">
      <c r="A58" s="114" t="s">
        <v>741</v>
      </c>
      <c r="B58" s="89" t="s">
        <v>742</v>
      </c>
      <c r="C58" s="133" t="s">
        <v>730</v>
      </c>
      <c r="D58" s="4" t="e">
        <f>+C58*Valores!$C$2</f>
        <v>#VALUE!</v>
      </c>
      <c r="E58" s="3" t="e">
        <f t="shared" si="2"/>
        <v>#VALUE!</v>
      </c>
      <c r="F58" s="122" t="e">
        <f>+E58+E58*(Valores!$E$14+Valores!$F$14+Valores!$G$14)</f>
        <v>#VALUE!</v>
      </c>
    </row>
    <row r="59" spans="1:6" x14ac:dyDescent="0.25">
      <c r="A59" s="114" t="s">
        <v>743</v>
      </c>
      <c r="B59" s="89" t="s">
        <v>744</v>
      </c>
      <c r="C59" s="133" t="s">
        <v>730</v>
      </c>
      <c r="D59" s="4" t="e">
        <f>+C59*Valores!$C$2</f>
        <v>#VALUE!</v>
      </c>
      <c r="E59" s="3" t="e">
        <f t="shared" si="2"/>
        <v>#VALUE!</v>
      </c>
      <c r="F59" s="122" t="e">
        <f>+E59+E59*(Valores!$E$14+Valores!$F$14+Valores!$G$14)</f>
        <v>#VALUE!</v>
      </c>
    </row>
    <row r="60" spans="1:6" x14ac:dyDescent="0.25">
      <c r="A60" s="114" t="s">
        <v>745</v>
      </c>
      <c r="B60" s="89" t="s">
        <v>746</v>
      </c>
      <c r="C60" s="133" t="s">
        <v>730</v>
      </c>
      <c r="D60" s="4" t="e">
        <f>+C60*Valores!$C$2</f>
        <v>#VALUE!</v>
      </c>
      <c r="E60" s="3" t="e">
        <f t="shared" si="2"/>
        <v>#VALUE!</v>
      </c>
      <c r="F60" s="122" t="e">
        <f>+E60+E60*(Valores!$E$14+Valores!$F$14+Valores!$G$14)</f>
        <v>#VALUE!</v>
      </c>
    </row>
    <row r="61" spans="1:6" x14ac:dyDescent="0.25">
      <c r="A61" s="114" t="s">
        <v>747</v>
      </c>
      <c r="B61" s="89" t="s">
        <v>748</v>
      </c>
      <c r="C61" s="133">
        <v>7.39</v>
      </c>
      <c r="D61" s="4">
        <f>+C61*Valores!$C$2</f>
        <v>7390</v>
      </c>
      <c r="E61" s="3">
        <f t="shared" si="2"/>
        <v>7390</v>
      </c>
      <c r="F61" s="122">
        <f>+E61+E61*(Valores!$E$14+Valores!$F$14+Valores!$G$14)</f>
        <v>13302</v>
      </c>
    </row>
    <row r="62" spans="1:6" x14ac:dyDescent="0.25">
      <c r="A62" s="114" t="s">
        <v>749</v>
      </c>
      <c r="B62" s="89" t="s">
        <v>750</v>
      </c>
      <c r="C62" s="133">
        <v>7.39</v>
      </c>
      <c r="D62" s="4">
        <f>+C62*Valores!$C$2</f>
        <v>7390</v>
      </c>
      <c r="E62" s="3">
        <f t="shared" si="2"/>
        <v>7390</v>
      </c>
      <c r="F62" s="122">
        <f>+E62+E62*(Valores!$E$14+Valores!$F$14+Valores!$G$14)</f>
        <v>13302</v>
      </c>
    </row>
    <row r="63" spans="1:6" x14ac:dyDescent="0.25">
      <c r="A63" s="114" t="s">
        <v>751</v>
      </c>
      <c r="B63" s="89" t="s">
        <v>752</v>
      </c>
      <c r="C63" s="133" t="s">
        <v>730</v>
      </c>
      <c r="D63" s="4" t="e">
        <f>+C63*Valores!$C$2</f>
        <v>#VALUE!</v>
      </c>
      <c r="E63" s="3" t="e">
        <f t="shared" si="2"/>
        <v>#VALUE!</v>
      </c>
      <c r="F63" s="122" t="e">
        <f>+E63+E63*(Valores!$E$14+Valores!$F$14+Valores!$G$14)</f>
        <v>#VALUE!</v>
      </c>
    </row>
    <row r="64" spans="1:6" x14ac:dyDescent="0.25">
      <c r="A64" s="114" t="s">
        <v>753</v>
      </c>
      <c r="B64" s="89" t="s">
        <v>754</v>
      </c>
      <c r="C64" s="133" t="s">
        <v>730</v>
      </c>
      <c r="D64" s="4" t="e">
        <f>+C64*Valores!$C$2</f>
        <v>#VALUE!</v>
      </c>
      <c r="E64" s="3" t="e">
        <f t="shared" si="2"/>
        <v>#VALUE!</v>
      </c>
      <c r="F64" s="122" t="e">
        <f>+E64+E64*(Valores!$E$14+Valores!$F$14+Valores!$G$14)</f>
        <v>#VALUE!</v>
      </c>
    </row>
    <row r="65" spans="1:6" x14ac:dyDescent="0.25">
      <c r="A65" s="114" t="s">
        <v>755</v>
      </c>
      <c r="B65" s="89" t="s">
        <v>756</v>
      </c>
      <c r="C65" s="133">
        <v>29.7</v>
      </c>
      <c r="D65" s="4">
        <f>+C65*Valores!$C$2</f>
        <v>29700</v>
      </c>
      <c r="E65" s="3">
        <f t="shared" si="2"/>
        <v>29700</v>
      </c>
      <c r="F65" s="122">
        <f>+E65+E65*(Valores!$E$14+Valores!$F$14+Valores!$G$14)</f>
        <v>53460</v>
      </c>
    </row>
    <row r="66" spans="1:6" x14ac:dyDescent="0.25">
      <c r="A66" s="114" t="s">
        <v>757</v>
      </c>
      <c r="B66" s="89" t="s">
        <v>758</v>
      </c>
      <c r="C66" s="133">
        <v>7.39</v>
      </c>
      <c r="D66" s="4">
        <f>+C66*Valores!$C$2</f>
        <v>7390</v>
      </c>
      <c r="E66" s="3">
        <f t="shared" si="2"/>
        <v>7390</v>
      </c>
      <c r="F66" s="122">
        <f>+E66+E66*(Valores!$E$14+Valores!$F$14+Valores!$G$14)</f>
        <v>13302</v>
      </c>
    </row>
    <row r="67" spans="1:6" x14ac:dyDescent="0.25">
      <c r="A67" s="114" t="s">
        <v>759</v>
      </c>
      <c r="B67" s="89" t="s">
        <v>760</v>
      </c>
      <c r="C67" s="133">
        <v>1.93</v>
      </c>
      <c r="D67" s="4">
        <f>+C67*Valores!$C$2</f>
        <v>1930</v>
      </c>
      <c r="E67" s="3">
        <f t="shared" si="2"/>
        <v>1930</v>
      </c>
      <c r="F67" s="122">
        <f>+E67+E67*(Valores!$E$14+Valores!$F$14+Valores!$G$14)</f>
        <v>3474</v>
      </c>
    </row>
    <row r="68" spans="1:6" x14ac:dyDescent="0.25">
      <c r="A68" s="114" t="s">
        <v>761</v>
      </c>
      <c r="B68" s="89" t="s">
        <v>762</v>
      </c>
      <c r="C68" s="133">
        <v>0.18</v>
      </c>
      <c r="D68" s="4">
        <f>+C68*Valores!$C$2</f>
        <v>180</v>
      </c>
      <c r="E68" s="3">
        <f t="shared" si="2"/>
        <v>180</v>
      </c>
      <c r="F68" s="122">
        <f>+E68+E68*(Valores!$E$14+Valores!$F$14+Valores!$G$14)</f>
        <v>324</v>
      </c>
    </row>
    <row r="69" spans="1:6" x14ac:dyDescent="0.25">
      <c r="A69" s="114" t="s">
        <v>763</v>
      </c>
      <c r="B69" s="89" t="s">
        <v>764</v>
      </c>
      <c r="C69" s="133">
        <v>0.17</v>
      </c>
      <c r="D69" s="4">
        <f>+C69*Valores!$C$2</f>
        <v>170</v>
      </c>
      <c r="E69" s="3">
        <f t="shared" si="2"/>
        <v>170</v>
      </c>
      <c r="F69" s="122">
        <f>+E69+E69*(Valores!$E$14+Valores!$F$14+Valores!$G$14)</f>
        <v>306</v>
      </c>
    </row>
    <row r="70" spans="1:6" x14ac:dyDescent="0.25">
      <c r="A70" s="114" t="s">
        <v>765</v>
      </c>
      <c r="B70" s="89" t="s">
        <v>766</v>
      </c>
      <c r="C70" s="133">
        <v>0.17</v>
      </c>
      <c r="D70" s="4">
        <f>+C70*Valores!$C$2</f>
        <v>170</v>
      </c>
      <c r="E70" s="3">
        <f t="shared" si="2"/>
        <v>170</v>
      </c>
      <c r="F70" s="122">
        <f>+E70+E70*(Valores!$E$14+Valores!$F$14+Valores!$G$14)</f>
        <v>306</v>
      </c>
    </row>
    <row r="71" spans="1:6" x14ac:dyDescent="0.25">
      <c r="A71" s="114" t="s">
        <v>767</v>
      </c>
      <c r="B71" s="89" t="s">
        <v>768</v>
      </c>
      <c r="C71" s="133">
        <v>0.18</v>
      </c>
      <c r="D71" s="4">
        <f>+C71*Valores!$C$2</f>
        <v>180</v>
      </c>
      <c r="E71" s="3">
        <f t="shared" si="2"/>
        <v>180</v>
      </c>
      <c r="F71" s="122">
        <f>+E71+E71*(Valores!$E$14+Valores!$F$14+Valores!$G$14)</f>
        <v>324</v>
      </c>
    </row>
    <row r="72" spans="1:6" x14ac:dyDescent="0.25">
      <c r="A72" s="114" t="s">
        <v>769</v>
      </c>
      <c r="B72" s="89" t="s">
        <v>770</v>
      </c>
      <c r="C72" s="133">
        <v>9.9</v>
      </c>
      <c r="D72" s="4">
        <f>+C72*Valores!$C$2</f>
        <v>9900</v>
      </c>
      <c r="E72" s="3">
        <f t="shared" si="2"/>
        <v>9900</v>
      </c>
      <c r="F72" s="122">
        <f>+E72+E72*(Valores!$E$14+Valores!$F$14+Valores!$G$14)</f>
        <v>17820</v>
      </c>
    </row>
    <row r="73" spans="1:6" x14ac:dyDescent="0.25">
      <c r="A73" s="114" t="s">
        <v>771</v>
      </c>
      <c r="B73" s="89" t="s">
        <v>772</v>
      </c>
      <c r="C73" s="133">
        <v>2.2000000000000002</v>
      </c>
      <c r="D73" s="4">
        <f>+C73*Valores!$C$2</f>
        <v>2200</v>
      </c>
      <c r="E73" s="3">
        <f t="shared" si="2"/>
        <v>2200</v>
      </c>
      <c r="F73" s="122">
        <f>+E73+E73*(Valores!$E$14+Valores!$F$14+Valores!$G$14)</f>
        <v>3960</v>
      </c>
    </row>
    <row r="74" spans="1:6" x14ac:dyDescent="0.25">
      <c r="A74" s="114" t="s">
        <v>773</v>
      </c>
      <c r="B74" s="89" t="s">
        <v>774</v>
      </c>
      <c r="C74" s="133">
        <v>8.25</v>
      </c>
      <c r="D74" s="4">
        <f>+C74*Valores!$C$2</f>
        <v>8250</v>
      </c>
      <c r="E74" s="3">
        <f t="shared" si="2"/>
        <v>8250</v>
      </c>
      <c r="F74" s="122">
        <f>+E74+E74*(Valores!$E$14+Valores!$F$14+Valores!$G$14)</f>
        <v>14850</v>
      </c>
    </row>
    <row r="75" spans="1:6" x14ac:dyDescent="0.25">
      <c r="A75" s="114" t="s">
        <v>775</v>
      </c>
      <c r="B75" s="89" t="s">
        <v>776</v>
      </c>
      <c r="C75" s="133">
        <v>69.849999999999994</v>
      </c>
      <c r="D75" s="4">
        <f>+C75*Valores!$C$2</f>
        <v>69850</v>
      </c>
      <c r="E75" s="3">
        <f t="shared" si="2"/>
        <v>69850</v>
      </c>
      <c r="F75" s="122">
        <f>+E75+E75*(Valores!$E$14+Valores!$F$14+Valores!$G$14)</f>
        <v>125730</v>
      </c>
    </row>
    <row r="76" spans="1:6" x14ac:dyDescent="0.25">
      <c r="A76" s="114" t="s">
        <v>777</v>
      </c>
      <c r="B76" s="89" t="s">
        <v>778</v>
      </c>
      <c r="C76" s="133">
        <v>69.849999999999994</v>
      </c>
      <c r="D76" s="4">
        <f>+C76*Valores!$C$2</f>
        <v>69850</v>
      </c>
      <c r="E76" s="3">
        <f t="shared" si="2"/>
        <v>69850</v>
      </c>
      <c r="F76" s="122">
        <f>+E76+E76*(Valores!$E$14+Valores!$F$14+Valores!$G$14)</f>
        <v>125730</v>
      </c>
    </row>
    <row r="77" spans="1:6" x14ac:dyDescent="0.25">
      <c r="A77" s="114" t="s">
        <v>779</v>
      </c>
      <c r="B77" s="89" t="s">
        <v>780</v>
      </c>
      <c r="C77" s="133">
        <v>136.4</v>
      </c>
      <c r="D77" s="4">
        <f>+C77*Valores!$C$2</f>
        <v>136400</v>
      </c>
      <c r="E77" s="3">
        <f t="shared" si="2"/>
        <v>136400</v>
      </c>
      <c r="F77" s="122">
        <f>+E77+E77*(Valores!$E$14+Valores!$F$14+Valores!$G$14)</f>
        <v>245520</v>
      </c>
    </row>
    <row r="78" spans="1:6" x14ac:dyDescent="0.25">
      <c r="A78" s="114" t="s">
        <v>781</v>
      </c>
      <c r="B78" s="89" t="s">
        <v>782</v>
      </c>
      <c r="C78" s="133">
        <v>12.38</v>
      </c>
      <c r="D78" s="4">
        <f>+C78*Valores!$C$2</f>
        <v>12380</v>
      </c>
      <c r="E78" s="3">
        <f t="shared" si="2"/>
        <v>12380</v>
      </c>
      <c r="F78" s="122">
        <f>+E78+E78*(Valores!$E$14+Valores!$F$14+Valores!$G$14)</f>
        <v>22284</v>
      </c>
    </row>
    <row r="79" spans="1:6" x14ac:dyDescent="0.25">
      <c r="A79" s="114" t="s">
        <v>783</v>
      </c>
      <c r="B79" s="89" t="s">
        <v>784</v>
      </c>
      <c r="C79" s="133">
        <v>0.18</v>
      </c>
      <c r="D79" s="4">
        <f>+C79*Valores!$C$2</f>
        <v>180</v>
      </c>
      <c r="E79" s="3">
        <f t="shared" si="2"/>
        <v>180</v>
      </c>
      <c r="F79" s="122">
        <f>+E79+E79*(Valores!$E$14+Valores!$F$14+Valores!$G$14)</f>
        <v>324</v>
      </c>
    </row>
    <row r="80" spans="1:6" x14ac:dyDescent="0.25">
      <c r="A80" s="114" t="s">
        <v>785</v>
      </c>
      <c r="B80" s="89" t="s">
        <v>786</v>
      </c>
      <c r="C80" s="133">
        <v>126.5</v>
      </c>
      <c r="D80" s="4">
        <f>+C80*Valores!$C$2</f>
        <v>126500</v>
      </c>
      <c r="E80" s="3">
        <f t="shared" si="2"/>
        <v>126500</v>
      </c>
      <c r="F80" s="122">
        <f>+E80+E80*(Valores!$E$14+Valores!$F$14+Valores!$G$14)</f>
        <v>227700</v>
      </c>
    </row>
    <row r="81" spans="1:6" x14ac:dyDescent="0.25">
      <c r="A81" s="114" t="s">
        <v>787</v>
      </c>
      <c r="B81" s="89" t="s">
        <v>788</v>
      </c>
      <c r="C81" s="133">
        <v>8.0299999999999994</v>
      </c>
      <c r="D81" s="4">
        <f>+C81*Valores!$C$2</f>
        <v>8029.9999999999991</v>
      </c>
      <c r="E81" s="3">
        <f t="shared" si="2"/>
        <v>8029.9999999999991</v>
      </c>
      <c r="F81" s="122">
        <f>+E81+E81*(Valores!$E$14+Valores!$F$14+Valores!$G$14)</f>
        <v>14454</v>
      </c>
    </row>
    <row r="82" spans="1:6" x14ac:dyDescent="0.25">
      <c r="A82" s="114" t="s">
        <v>789</v>
      </c>
      <c r="B82" s="89" t="s">
        <v>790</v>
      </c>
      <c r="C82" s="133">
        <v>70.400000000000006</v>
      </c>
      <c r="D82" s="4">
        <f>+C82*Valores!$C$2</f>
        <v>70400</v>
      </c>
      <c r="E82" s="3">
        <f t="shared" si="2"/>
        <v>70400</v>
      </c>
      <c r="F82" s="122">
        <f>+E82+E82*(Valores!$E$14+Valores!$F$14+Valores!$G$14)</f>
        <v>126720</v>
      </c>
    </row>
    <row r="83" spans="1:6" x14ac:dyDescent="0.25">
      <c r="A83" s="114" t="s">
        <v>791</v>
      </c>
      <c r="B83" s="89" t="s">
        <v>792</v>
      </c>
      <c r="C83" s="133">
        <v>70.400000000000006</v>
      </c>
      <c r="D83" s="4">
        <f>+C83*Valores!$C$2</f>
        <v>70400</v>
      </c>
      <c r="E83" s="3">
        <f t="shared" si="2"/>
        <v>70400</v>
      </c>
      <c r="F83" s="122">
        <f>+E83+E83*(Valores!$E$14+Valores!$F$14+Valores!$G$14)</f>
        <v>126720</v>
      </c>
    </row>
    <row r="84" spans="1:6" x14ac:dyDescent="0.25">
      <c r="A84" s="114" t="s">
        <v>793</v>
      </c>
      <c r="B84" s="89" t="s">
        <v>794</v>
      </c>
      <c r="C84" s="133">
        <v>12.38</v>
      </c>
      <c r="D84" s="4">
        <f>+C84*Valores!$C$2</f>
        <v>12380</v>
      </c>
      <c r="E84" s="3">
        <f t="shared" si="2"/>
        <v>12380</v>
      </c>
      <c r="F84" s="122">
        <f>+E84+E84*(Valores!$E$14+Valores!$F$14+Valores!$G$14)</f>
        <v>22284</v>
      </c>
    </row>
    <row r="85" spans="1:6" x14ac:dyDescent="0.25">
      <c r="A85" s="114" t="s">
        <v>795</v>
      </c>
      <c r="B85" s="89" t="s">
        <v>796</v>
      </c>
      <c r="C85" s="133">
        <v>9.6300000000000008</v>
      </c>
      <c r="D85" s="4">
        <f>+C85*Valores!$C$2</f>
        <v>9630</v>
      </c>
      <c r="E85" s="3">
        <f t="shared" si="2"/>
        <v>9630</v>
      </c>
      <c r="F85" s="122">
        <f>+E85+E85*(Valores!$E$14+Valores!$F$14+Valores!$G$14)</f>
        <v>17334</v>
      </c>
    </row>
    <row r="86" spans="1:6" x14ac:dyDescent="0.25">
      <c r="A86" s="114" t="s">
        <v>797</v>
      </c>
      <c r="B86" s="89" t="s">
        <v>798</v>
      </c>
      <c r="C86" s="133">
        <v>0.99</v>
      </c>
      <c r="D86" s="4">
        <f>+C86*Valores!$C$2</f>
        <v>990</v>
      </c>
      <c r="E86" s="3">
        <f t="shared" si="2"/>
        <v>990</v>
      </c>
      <c r="F86" s="122">
        <f>+E86+E86*(Valores!$E$14+Valores!$F$14+Valores!$G$14)</f>
        <v>1782</v>
      </c>
    </row>
    <row r="87" spans="1:6" x14ac:dyDescent="0.25">
      <c r="A87" s="114" t="s">
        <v>799</v>
      </c>
      <c r="B87" s="89" t="s">
        <v>800</v>
      </c>
      <c r="C87" s="133">
        <v>17.66</v>
      </c>
      <c r="D87" s="4">
        <f>+C87*Valores!$C$2</f>
        <v>17660</v>
      </c>
      <c r="E87" s="3">
        <f t="shared" si="2"/>
        <v>17660</v>
      </c>
      <c r="F87" s="122">
        <f>+E87+E87*(Valores!$E$14+Valores!$F$14+Valores!$G$14)</f>
        <v>31788</v>
      </c>
    </row>
    <row r="88" spans="1:6" x14ac:dyDescent="0.25">
      <c r="A88" s="114" t="s">
        <v>801</v>
      </c>
      <c r="B88" s="89" t="s">
        <v>802</v>
      </c>
      <c r="C88" s="133">
        <v>11</v>
      </c>
      <c r="D88" s="4">
        <f>+C88*Valores!$C$2</f>
        <v>11000</v>
      </c>
      <c r="E88" s="3">
        <f t="shared" si="2"/>
        <v>11000</v>
      </c>
      <c r="F88" s="122">
        <f>+E88+E88*(Valores!$E$14+Valores!$F$14+Valores!$G$14)</f>
        <v>19800</v>
      </c>
    </row>
    <row r="89" spans="1:6" x14ac:dyDescent="0.25">
      <c r="A89" s="114" t="s">
        <v>803</v>
      </c>
      <c r="B89" s="89" t="s">
        <v>804</v>
      </c>
      <c r="C89" s="133">
        <v>5</v>
      </c>
      <c r="D89" s="4">
        <f>+C89*Valores!$C$2</f>
        <v>5000</v>
      </c>
      <c r="E89" s="3">
        <f t="shared" si="2"/>
        <v>5000</v>
      </c>
      <c r="F89" s="122">
        <f>+E89+E89*(Valores!$E$14+Valores!$F$14+Valores!$G$14)</f>
        <v>9000</v>
      </c>
    </row>
    <row r="92" spans="1:6" x14ac:dyDescent="0.25">
      <c r="B92" t="s">
        <v>693</v>
      </c>
    </row>
  </sheetData>
  <mergeCells count="4">
    <mergeCell ref="C2:F2"/>
    <mergeCell ref="A7:G7"/>
    <mergeCell ref="A22:F22"/>
    <mergeCell ref="A46:F46"/>
  </mergeCells>
  <conditionalFormatting sqref="B14">
    <cfRule type="duplicateValues" dxfId="27" priority="27"/>
  </conditionalFormatting>
  <conditionalFormatting sqref="B13">
    <cfRule type="duplicateValues" dxfId="26" priority="26"/>
  </conditionalFormatting>
  <conditionalFormatting sqref="B12">
    <cfRule type="duplicateValues" dxfId="25" priority="25"/>
  </conditionalFormatting>
  <conditionalFormatting sqref="B10:B11">
    <cfRule type="duplicateValues" dxfId="24" priority="24"/>
  </conditionalFormatting>
  <conditionalFormatting sqref="B21">
    <cfRule type="duplicateValues" dxfId="23" priority="23"/>
  </conditionalFormatting>
  <conditionalFormatting sqref="B19">
    <cfRule type="duplicateValues" dxfId="22" priority="22"/>
  </conditionalFormatting>
  <conditionalFormatting sqref="B15">
    <cfRule type="duplicateValues" dxfId="21" priority="21"/>
  </conditionalFormatting>
  <conditionalFormatting sqref="B16">
    <cfRule type="duplicateValues" dxfId="20" priority="20"/>
  </conditionalFormatting>
  <conditionalFormatting sqref="B18">
    <cfRule type="duplicateValues" dxfId="19" priority="19"/>
  </conditionalFormatting>
  <conditionalFormatting sqref="B20">
    <cfRule type="duplicateValues" dxfId="18" priority="18"/>
  </conditionalFormatting>
  <conditionalFormatting sqref="B9">
    <cfRule type="duplicateValues" dxfId="17" priority="17"/>
  </conditionalFormatting>
  <conditionalFormatting sqref="B39">
    <cfRule type="duplicateValues" dxfId="16" priority="16"/>
  </conditionalFormatting>
  <conditionalFormatting sqref="B23">
    <cfRule type="duplicateValues" dxfId="15" priority="15"/>
  </conditionalFormatting>
  <conditionalFormatting sqref="B24">
    <cfRule type="duplicateValues" dxfId="14" priority="14"/>
  </conditionalFormatting>
  <conditionalFormatting sqref="B25">
    <cfRule type="duplicateValues" dxfId="13" priority="13"/>
  </conditionalFormatting>
  <conditionalFormatting sqref="B26">
    <cfRule type="duplicateValues" dxfId="12" priority="12"/>
  </conditionalFormatting>
  <conditionalFormatting sqref="B30">
    <cfRule type="duplicateValues" dxfId="11" priority="11"/>
  </conditionalFormatting>
  <conditionalFormatting sqref="B29">
    <cfRule type="duplicateValues" dxfId="10" priority="10"/>
  </conditionalFormatting>
  <conditionalFormatting sqref="B31">
    <cfRule type="duplicateValues" dxfId="9" priority="9"/>
  </conditionalFormatting>
  <conditionalFormatting sqref="B33">
    <cfRule type="duplicateValues" dxfId="8" priority="8"/>
  </conditionalFormatting>
  <conditionalFormatting sqref="B32">
    <cfRule type="duplicateValues" dxfId="7" priority="7"/>
  </conditionalFormatting>
  <conditionalFormatting sqref="B34">
    <cfRule type="duplicateValues" dxfId="6" priority="6"/>
  </conditionalFormatting>
  <conditionalFormatting sqref="B35">
    <cfRule type="duplicateValues" dxfId="5" priority="5"/>
  </conditionalFormatting>
  <conditionalFormatting sqref="B36">
    <cfRule type="duplicateValues" dxfId="4" priority="4"/>
  </conditionalFormatting>
  <conditionalFormatting sqref="B37">
    <cfRule type="duplicateValues" dxfId="3" priority="3"/>
  </conditionalFormatting>
  <conditionalFormatting sqref="B38">
    <cfRule type="duplicateValues" dxfId="2" priority="2"/>
  </conditionalFormatting>
  <conditionalFormatting sqref="B40">
    <cfRule type="duplicateValues" dxfId="1" priority="1"/>
  </conditionalFormatting>
  <conditionalFormatting sqref="B17">
    <cfRule type="duplicateValues" dxfId="0" priority="28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Valores</vt:lpstr>
      <vt:lpstr>Laser</vt:lpstr>
      <vt:lpstr>Rauland</vt:lpstr>
      <vt:lpstr>Smiths Medical</vt:lpstr>
      <vt:lpstr>Precios Fricke</vt:lpstr>
      <vt:lpstr>Precios CLC</vt:lpstr>
      <vt:lpstr>Selección</vt:lpstr>
      <vt:lpstr>ELPAS</vt:lpstr>
      <vt:lpstr>QCore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Torres</dc:creator>
  <cp:lastModifiedBy>Carlos Alfaro</cp:lastModifiedBy>
  <dcterms:created xsi:type="dcterms:W3CDTF">2015-06-05T18:19:34Z</dcterms:created>
  <dcterms:modified xsi:type="dcterms:W3CDTF">2024-05-09T19:09:47Z</dcterms:modified>
</cp:coreProperties>
</file>