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Presupuesto Completo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6" i="2" l="1"/>
  <c r="D26" i="2"/>
  <c r="I26" i="2"/>
  <c r="I12" i="2" l="1"/>
  <c r="I13" i="2"/>
  <c r="I14" i="2"/>
  <c r="I15" i="2"/>
  <c r="D12" i="2"/>
  <c r="F12" i="2" s="1"/>
  <c r="D13" i="2"/>
  <c r="F13" i="2" s="1"/>
  <c r="D14" i="2"/>
  <c r="D15" i="2"/>
  <c r="F15" i="2" s="1"/>
  <c r="F14" i="2"/>
  <c r="D20" i="2"/>
  <c r="D21" i="2"/>
  <c r="D22" i="2"/>
  <c r="D23" i="2"/>
  <c r="D24" i="2"/>
  <c r="D25" i="2"/>
  <c r="D19" i="2"/>
  <c r="I21" i="2"/>
  <c r="D8" i="2"/>
  <c r="F21" i="2"/>
  <c r="E47" i="2"/>
  <c r="F16" i="2" l="1"/>
  <c r="I19" i="2"/>
  <c r="I22" i="2"/>
  <c r="I23" i="2"/>
  <c r="I24" i="2"/>
  <c r="D47" i="2" l="1"/>
  <c r="C47" i="2"/>
  <c r="F30" i="2" l="1"/>
  <c r="C20" i="2"/>
  <c r="F20" i="2" l="1"/>
  <c r="I20" i="2"/>
  <c r="C25" i="2"/>
  <c r="I25" i="2"/>
  <c r="C24" i="2"/>
  <c r="C23" i="2"/>
  <c r="C22" i="2"/>
  <c r="C19" i="2"/>
  <c r="E8" i="2"/>
  <c r="F8" i="2" l="1"/>
  <c r="F9" i="2" s="1"/>
  <c r="I8" i="2"/>
  <c r="F25" i="2"/>
  <c r="F22" i="2"/>
  <c r="F23" i="2"/>
  <c r="F19" i="2"/>
  <c r="F24" i="2"/>
  <c r="I35" i="2" l="1"/>
  <c r="F27" i="2"/>
  <c r="F31" i="2" l="1"/>
  <c r="F32" i="2"/>
  <c r="F33" i="2" l="1"/>
  <c r="F35" i="2" s="1"/>
</calcChain>
</file>

<file path=xl/comments1.xml><?xml version="1.0" encoding="utf-8"?>
<comments xmlns="http://schemas.openxmlformats.org/spreadsheetml/2006/main">
  <authors>
    <author>Autor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Automatically calculated from number of readers</t>
        </r>
      </text>
    </comment>
  </commentList>
</comments>
</file>

<file path=xl/sharedStrings.xml><?xml version="1.0" encoding="utf-8"?>
<sst xmlns="http://schemas.openxmlformats.org/spreadsheetml/2006/main" count="96" uniqueCount="78">
  <si>
    <t>DESCRIPCION</t>
  </si>
  <si>
    <t>PRIMER PISO</t>
  </si>
  <si>
    <t>SEGUNDO PISO</t>
  </si>
  <si>
    <t>TERCER PISO</t>
  </si>
  <si>
    <t>CUARTO PISO</t>
  </si>
  <si>
    <t>RF</t>
  </si>
  <si>
    <t>LF</t>
  </si>
  <si>
    <t>TOTAL</t>
  </si>
  <si>
    <t>Software</t>
  </si>
  <si>
    <t>Base</t>
  </si>
  <si>
    <t>Part Number</t>
  </si>
  <si>
    <t>Description</t>
  </si>
  <si>
    <t>Quantity</t>
  </si>
  <si>
    <t>Subtotal</t>
  </si>
  <si>
    <t>5-ERS04201</t>
  </si>
  <si>
    <t>Incremental License for additional 16 Elpas Readers</t>
  </si>
  <si>
    <t>Software Total</t>
  </si>
  <si>
    <t>Elpas Tags</t>
  </si>
  <si>
    <t>Category</t>
  </si>
  <si>
    <t>Transmitter Total</t>
  </si>
  <si>
    <t>Elpas Hardware</t>
  </si>
  <si>
    <t>RF/ELC</t>
  </si>
  <si>
    <t>5-RFB00433</t>
  </si>
  <si>
    <t>IR</t>
  </si>
  <si>
    <t>5-IRB00880-1</t>
  </si>
  <si>
    <t>ACC</t>
  </si>
  <si>
    <t>5-RDT09100</t>
  </si>
  <si>
    <t>5-ERS01905-30P</t>
  </si>
  <si>
    <t>5-JBA10485</t>
  </si>
  <si>
    <t>5-EDP00485-1</t>
  </si>
  <si>
    <t>5-ERS02605</t>
  </si>
  <si>
    <t>Elpas Network Hardware Total</t>
  </si>
  <si>
    <t>Grand Total</t>
  </si>
  <si>
    <t>ELPAS Display Panel, IP</t>
  </si>
  <si>
    <t>MI</t>
  </si>
  <si>
    <t>Micelaneos</t>
  </si>
  <si>
    <t>MO</t>
  </si>
  <si>
    <t>Mano de obra</t>
  </si>
  <si>
    <t xml:space="preserve"> Total Mano de Obra y Micelaneos</t>
  </si>
  <si>
    <t>MONEDA DOLARES AMERICANOS</t>
  </si>
  <si>
    <t>CONDICIONES GENERALES:</t>
  </si>
  <si>
    <t>Tiempo de despacho</t>
  </si>
  <si>
    <t>60 a 90 dias</t>
  </si>
  <si>
    <t xml:space="preserve">Garantia  de equipos </t>
  </si>
  <si>
    <t>1    año</t>
  </si>
  <si>
    <t>5-RLE00125-W</t>
  </si>
  <si>
    <t>CA</t>
  </si>
  <si>
    <t>Cable bus alimentador</t>
  </si>
  <si>
    <t xml:space="preserve">                                   EDIFICIO GRIS </t>
  </si>
  <si>
    <t>costo empresa c/u</t>
  </si>
  <si>
    <t>costo total empresa</t>
  </si>
  <si>
    <t>IR Reader IP</t>
  </si>
  <si>
    <t xml:space="preserve">Price </t>
  </si>
  <si>
    <t xml:space="preserve">                                   Piso 1,2,3 y 4</t>
  </si>
  <si>
    <t xml:space="preserve">                                                       SISTEMA DE RTLS ELPAS</t>
  </si>
  <si>
    <t>Badge</t>
  </si>
  <si>
    <t>5-PBA00433-L</t>
  </si>
  <si>
    <t>Elpas Badge w/IR, 60 sec RF</t>
  </si>
  <si>
    <t>5-PBA90001</t>
  </si>
  <si>
    <t xml:space="preserve">Personnel Identity Badge - Clip Attachment (25 pcs) </t>
  </si>
  <si>
    <t>5-PBA90002</t>
  </si>
  <si>
    <t xml:space="preserve">Open Front Card Holder, Horizontal/Vertical, (5 pcs) </t>
  </si>
  <si>
    <t>5-PBA90004</t>
  </si>
  <si>
    <t xml:space="preserve">Personnel Identity Badge - Label Covers (25 pcs) </t>
  </si>
  <si>
    <t>Garantía                             : 1 años a partir de la recepción de los mismos.</t>
  </si>
  <si>
    <t>Valores cotizados           : están en Dólares Americanos, sin IVA.</t>
  </si>
  <si>
    <t>Plazo de Entrega            : 40  a  60 días corridos, a partir de la Orden de Compra</t>
  </si>
  <si>
    <t>Instalación                          : 60 días.</t>
  </si>
  <si>
    <t>Forma de Pago                       : 20%   con entrega de Orden de Compra.</t>
  </si>
  <si>
    <t>                                                40%   contra entrega de equipos.</t>
  </si>
  <si>
    <t>                                                40%   contra finalización de instalaciones.</t>
  </si>
  <si>
    <t>                                  </t>
  </si>
  <si>
    <t>Cristian Yañez A.</t>
  </si>
  <si>
    <t>Jefe de Soporte Tecnico</t>
  </si>
  <si>
    <t>Calle Galvarino # 7640</t>
  </si>
  <si>
    <t>Tel: +56 9 85965078 ; Central: +56 2 2751 8400</t>
  </si>
  <si>
    <t>cyanez@cencomex.cl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</si>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</sst>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\ #.##0.00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2F549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7" borderId="1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3" fillId="5" borderId="1" xfId="0" applyFont="1" applyFill="1" applyBorder="1" applyProtection="1"/>
    <xf numFmtId="164" fontId="3" fillId="5" borderId="1" xfId="0" applyNumberFormat="1" applyFont="1" applyFill="1" applyBorder="1" applyProtection="1"/>
    <xf numFmtId="0" fontId="0" fillId="0" borderId="1" xfId="0" applyBorder="1" applyProtection="1"/>
    <xf numFmtId="0" fontId="5" fillId="0" borderId="1" xfId="0" applyFont="1" applyBorder="1" applyProtection="1"/>
    <xf numFmtId="164" fontId="0" fillId="0" borderId="1" xfId="0" applyNumberFormat="1" applyBorder="1" applyProtection="1"/>
    <xf numFmtId="0" fontId="3" fillId="5" borderId="1" xfId="0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164" fontId="0" fillId="0" borderId="5" xfId="0" applyNumberFormat="1" applyBorder="1"/>
    <xf numFmtId="164" fontId="2" fillId="4" borderId="5" xfId="0" applyNumberFormat="1" applyFont="1" applyFill="1" applyBorder="1" applyProtection="1"/>
    <xf numFmtId="0" fontId="3" fillId="0" borderId="7" xfId="0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right"/>
    </xf>
    <xf numFmtId="0" fontId="0" fillId="0" borderId="9" xfId="0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164" fontId="2" fillId="8" borderId="12" xfId="0" applyNumberFormat="1" applyFont="1" applyFill="1" applyBorder="1"/>
    <xf numFmtId="0" fontId="3" fillId="5" borderId="6" xfId="0" applyFont="1" applyFill="1" applyBorder="1" applyAlignment="1" applyProtection="1">
      <alignment horizontal="left"/>
    </xf>
    <xf numFmtId="0" fontId="3" fillId="5" borderId="5" xfId="0" applyFont="1" applyFill="1" applyBorder="1" applyAlignment="1" applyProtection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9" fillId="0" borderId="0" xfId="0" applyFont="1" applyBorder="1"/>
    <xf numFmtId="0" fontId="0" fillId="0" borderId="17" xfId="0" applyBorder="1"/>
    <xf numFmtId="164" fontId="3" fillId="5" borderId="5" xfId="0" applyNumberFormat="1" applyFont="1" applyFill="1" applyBorder="1" applyProtection="1"/>
    <xf numFmtId="164" fontId="0" fillId="0" borderId="5" xfId="0" applyNumberFormat="1" applyBorder="1" applyProtection="1"/>
    <xf numFmtId="164" fontId="4" fillId="4" borderId="5" xfId="0" applyNumberFormat="1" applyFont="1" applyFill="1" applyBorder="1" applyProtection="1"/>
    <xf numFmtId="0" fontId="1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164" fontId="4" fillId="6" borderId="5" xfId="0" applyNumberFormat="1" applyFont="1" applyFill="1" applyBorder="1" applyProtection="1"/>
    <xf numFmtId="164" fontId="4" fillId="4" borderId="26" xfId="0" applyNumberFormat="1" applyFont="1" applyFill="1" applyBorder="1" applyProtection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2" fillId="0" borderId="16" xfId="0" applyFont="1" applyBorder="1" applyAlignment="1" applyProtection="1">
      <protection locked="0"/>
    </xf>
    <xf numFmtId="0" fontId="2" fillId="0" borderId="17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14" fontId="2" fillId="0" borderId="0" xfId="0" applyNumberFormat="1" applyFont="1" applyBorder="1" applyAlignment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7" borderId="1" xfId="0" applyFont="1" applyFill="1" applyBorder="1" applyAlignment="1" applyProtection="1">
      <alignment horizontal="left" vertical="center"/>
    </xf>
    <xf numFmtId="9" fontId="0" fillId="0" borderId="0" xfId="0" applyNumberFormat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164" fontId="2" fillId="8" borderId="30" xfId="0" applyNumberFormat="1" applyFont="1" applyFill="1" applyBorder="1"/>
    <xf numFmtId="164" fontId="2" fillId="8" borderId="31" xfId="0" applyNumberFormat="1" applyFont="1" applyFill="1" applyBorder="1"/>
    <xf numFmtId="166" fontId="0" fillId="7" borderId="29" xfId="0" applyNumberFormat="1" applyFill="1" applyBorder="1" applyAlignment="1" applyProtection="1">
      <alignment horizontal="center"/>
    </xf>
    <xf numFmtId="2" fontId="10" fillId="0" borderId="1" xfId="0" applyNumberFormat="1" applyFont="1" applyBorder="1" applyAlignment="1" applyProtection="1">
      <alignment horizontal="center"/>
    </xf>
    <xf numFmtId="0" fontId="0" fillId="7" borderId="1" xfId="0" applyFill="1" applyBorder="1" applyProtection="1"/>
    <xf numFmtId="164" fontId="0" fillId="7" borderId="1" xfId="0" applyNumberForma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164" fontId="0" fillId="7" borderId="5" xfId="0" applyNumberFormat="1" applyFill="1" applyBorder="1" applyProtection="1"/>
    <xf numFmtId="0" fontId="5" fillId="7" borderId="1" xfId="0" applyFont="1" applyFill="1" applyBorder="1" applyAlignment="1" applyProtection="1">
      <alignment horizontal="left" vertical="center" wrapText="1"/>
    </xf>
    <xf numFmtId="0" fontId="5" fillId="7" borderId="1" xfId="0" applyFont="1" applyFill="1" applyBorder="1" applyProtection="1"/>
    <xf numFmtId="0" fontId="6" fillId="7" borderId="19" xfId="0" applyFont="1" applyFill="1" applyBorder="1" applyAlignment="1" applyProtection="1">
      <alignment horizontal="center" vertical="center" textRotation="90"/>
    </xf>
    <xf numFmtId="3" fontId="5" fillId="7" borderId="1" xfId="0" applyNumberFormat="1" applyFont="1" applyFill="1" applyBorder="1" applyAlignment="1" applyProtection="1">
      <alignment horizontal="left" vertical="center" wrapText="1"/>
    </xf>
    <xf numFmtId="0" fontId="6" fillId="7" borderId="18" xfId="0" applyFont="1" applyFill="1" applyBorder="1" applyAlignment="1" applyProtection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5" fillId="7" borderId="2" xfId="0" applyNumberFormat="1" applyFont="1" applyFill="1" applyBorder="1" applyAlignment="1" applyProtection="1">
      <alignment horizontal="left" vertical="center" wrapText="1"/>
    </xf>
    <xf numFmtId="0" fontId="5" fillId="7" borderId="2" xfId="0" applyFont="1" applyFill="1" applyBorder="1" applyAlignment="1" applyProtection="1">
      <alignment horizontal="left" vertical="center" wrapText="1"/>
    </xf>
    <xf numFmtId="0" fontId="0" fillId="7" borderId="2" xfId="0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3" fillId="0" borderId="4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 textRotation="90"/>
    </xf>
    <xf numFmtId="0" fontId="4" fillId="0" borderId="18" xfId="0" applyFont="1" applyFill="1" applyBorder="1" applyAlignment="1" applyProtection="1">
      <alignment horizontal="center" vertical="center" textRotation="90"/>
    </xf>
    <xf numFmtId="0" fontId="3" fillId="0" borderId="6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/>
    </xf>
    <xf numFmtId="0" fontId="6" fillId="7" borderId="6" xfId="0" applyFont="1" applyFill="1" applyBorder="1" applyAlignment="1" applyProtection="1">
      <alignment horizontal="center" vertical="center" textRotation="90"/>
    </xf>
    <xf numFmtId="0" fontId="6" fillId="7" borderId="1" xfId="0" applyFont="1" applyFill="1" applyBorder="1" applyAlignment="1" applyProtection="1">
      <alignment horizontal="center" vertical="center" textRotation="90"/>
    </xf>
    <xf numFmtId="0" fontId="6" fillId="7" borderId="4" xfId="0" applyFont="1" applyFill="1" applyBorder="1" applyAlignment="1" applyProtection="1">
      <alignment horizontal="center" vertical="center" textRotation="90"/>
    </xf>
    <xf numFmtId="0" fontId="6" fillId="7" borderId="18" xfId="0" applyFont="1" applyFill="1" applyBorder="1" applyAlignment="1" applyProtection="1">
      <alignment horizontal="center" vertical="center" textRotation="90"/>
    </xf>
    <xf numFmtId="0" fontId="6" fillId="7" borderId="19" xfId="0" applyFont="1" applyFill="1" applyBorder="1" applyAlignment="1" applyProtection="1">
      <alignment horizontal="center" vertical="center" textRotation="90"/>
    </xf>
    <xf numFmtId="0" fontId="0" fillId="0" borderId="0" xfId="0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0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14" fillId="0" borderId="0" xfId="2" applyAlignment="1">
      <alignment horizontal="left" vertical="center" indent="5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95250</xdr:rowOff>
    </xdr:from>
    <xdr:to>
      <xdr:col>2</xdr:col>
      <xdr:colOff>333376</xdr:colOff>
      <xdr:row>3</xdr:row>
      <xdr:rowOff>83339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95250"/>
          <a:ext cx="1738313" cy="631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40821</xdr:colOff>
      <xdr:row>59</xdr:row>
      <xdr:rowOff>126547</xdr:rowOff>
    </xdr:from>
    <xdr:to>
      <xdr:col>1</xdr:col>
      <xdr:colOff>383721</xdr:colOff>
      <xdr:row>64</xdr:row>
      <xdr:rowOff>21772</xdr:rowOff>
    </xdr:to>
    <xdr:pic>
      <xdr:nvPicPr>
        <xdr:cNvPr id="4" name="Imagen 2" descr="LOGO CENCOMEX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2480472"/>
          <a:ext cx="9525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ic%20Multi-Story%20Elpas%20v6%20(3-2015)%20-%20MS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Total"/>
      <sheetName val="Network Hardware Totals"/>
      <sheetName val="Transmitter Total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MISC"/>
      <sheetName val="End Notes &amp; Terms"/>
      <sheetName val="Server &amp; Client Specs"/>
      <sheetName val="Order Sheet"/>
    </sheetNames>
    <sheetDataSet>
      <sheetData sheetId="0">
        <row r="1">
          <cell r="A1" t="str">
            <v>CLC EDIF. GRIS              27/11/2015</v>
          </cell>
        </row>
        <row r="5">
          <cell r="E5">
            <v>17</v>
          </cell>
        </row>
      </sheetData>
      <sheetData sheetId="1">
        <row r="4">
          <cell r="D4">
            <v>698</v>
          </cell>
        </row>
      </sheetData>
      <sheetData sheetId="2">
        <row r="4">
          <cell r="D4">
            <v>148</v>
          </cell>
        </row>
      </sheetData>
      <sheetData sheetId="3">
        <row r="4">
          <cell r="D4">
            <v>698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C4" t="str">
            <v>RF Reader, IP, 433MHz, Ceiling</v>
          </cell>
        </row>
        <row r="18">
          <cell r="C18" t="str">
            <v>LF Beacon, Bus, Primary, I/O (1/1), 1.5M, 125kHz</v>
          </cell>
        </row>
        <row r="25">
          <cell r="C25" t="str">
            <v>Reader Mounting Bracket  (5 units)</v>
          </cell>
        </row>
        <row r="28">
          <cell r="C28" t="str">
            <v>Reader Certified Cable w/ 2 RJ12 (6 pin) connectors 30 feet Plenum</v>
          </cell>
        </row>
        <row r="30">
          <cell r="C30" t="str">
            <v>RS-485 Junction Box, 4 RJ11 Ports</v>
          </cell>
        </row>
        <row r="37">
          <cell r="C37" t="str">
            <v>Power Supply, 24VDC, 6 Amp, Linear (4 fused outputs) UL Listed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topLeftCell="A40" zoomScale="80" zoomScaleNormal="80" workbookViewId="0">
      <selection activeCell="A50" sqref="A50:E66"/>
    </sheetView>
  </sheetViews>
  <sheetFormatPr baseColWidth="10" defaultColWidth="9.140625" defaultRowHeight="15" x14ac:dyDescent="0.25"/>
  <cols>
    <col min="1" max="1" width="9.140625" customWidth="1"/>
    <col min="2" max="2" width="14.7109375" customWidth="1"/>
    <col min="3" max="3" width="48.5703125" customWidth="1"/>
    <col min="4" max="4" width="15.28515625" customWidth="1"/>
    <col min="5" max="5" width="15.5703125" customWidth="1"/>
    <col min="6" max="6" width="19" customWidth="1"/>
    <col min="8" max="8" width="19.28515625" bestFit="1" customWidth="1"/>
    <col min="9" max="9" width="20.85546875" bestFit="1" customWidth="1"/>
    <col min="10" max="10" width="11.42578125" bestFit="1" customWidth="1"/>
  </cols>
  <sheetData>
    <row r="1" spans="1:10" s="6" customFormat="1" x14ac:dyDescent="0.25">
      <c r="A1" s="26"/>
      <c r="B1" s="27"/>
      <c r="C1" s="27"/>
      <c r="D1" s="27"/>
      <c r="E1" s="27"/>
      <c r="F1" s="28"/>
    </row>
    <row r="2" spans="1:10" s="6" customFormat="1" ht="18" x14ac:dyDescent="0.25">
      <c r="A2" s="29"/>
      <c r="B2" s="30"/>
      <c r="C2" s="44" t="s">
        <v>48</v>
      </c>
      <c r="D2" s="49"/>
      <c r="F2" s="45"/>
    </row>
    <row r="3" spans="1:10" s="6" customFormat="1" ht="18" x14ac:dyDescent="0.25">
      <c r="A3" s="29"/>
      <c r="B3" s="30"/>
      <c r="C3" s="44" t="s">
        <v>53</v>
      </c>
      <c r="D3" s="30"/>
      <c r="E3" s="30"/>
      <c r="F3" s="32"/>
    </row>
    <row r="4" spans="1:10" ht="18.75" thickBot="1" x14ac:dyDescent="0.3">
      <c r="A4" s="46" t="s">
        <v>54</v>
      </c>
      <c r="B4" s="47"/>
      <c r="C4" s="47"/>
      <c r="D4" s="47"/>
      <c r="E4" s="47"/>
      <c r="F4" s="48"/>
      <c r="H4" s="56">
        <v>0.6</v>
      </c>
    </row>
    <row r="5" spans="1:10" ht="15.75" thickBot="1" x14ac:dyDescent="0.3">
      <c r="A5" s="85" t="s">
        <v>8</v>
      </c>
      <c r="B5" s="86"/>
      <c r="C5" s="86"/>
      <c r="D5" s="86"/>
      <c r="E5" s="86"/>
      <c r="F5" s="87"/>
      <c r="H5" s="53" t="s">
        <v>49</v>
      </c>
      <c r="I5" s="60" t="s">
        <v>50</v>
      </c>
    </row>
    <row r="6" spans="1:10" x14ac:dyDescent="0.25">
      <c r="A6" s="90" t="s">
        <v>9</v>
      </c>
      <c r="B6" s="7" t="s">
        <v>10</v>
      </c>
      <c r="C6" s="7" t="s">
        <v>11</v>
      </c>
      <c r="D6" s="8" t="s">
        <v>52</v>
      </c>
      <c r="E6" s="7" t="s">
        <v>12</v>
      </c>
      <c r="F6" s="33" t="s">
        <v>13</v>
      </c>
      <c r="H6" s="52"/>
      <c r="I6" s="59"/>
    </row>
    <row r="7" spans="1:10" x14ac:dyDescent="0.25">
      <c r="A7" s="91"/>
      <c r="B7" s="9"/>
      <c r="C7" s="10"/>
      <c r="D7" s="11"/>
      <c r="E7" s="9"/>
      <c r="F7" s="34"/>
      <c r="H7" s="52"/>
      <c r="I7" s="59"/>
    </row>
    <row r="8" spans="1:10" x14ac:dyDescent="0.25">
      <c r="A8" s="91"/>
      <c r="B8" s="9" t="s">
        <v>14</v>
      </c>
      <c r="C8" s="9" t="s">
        <v>15</v>
      </c>
      <c r="D8" s="78">
        <f>H8*$H$4+H8</f>
        <v>990.4</v>
      </c>
      <c r="E8" s="57">
        <f>'[1]Building Total'!E5</f>
        <v>17</v>
      </c>
      <c r="F8" s="34">
        <f>D8*E8</f>
        <v>16836.8</v>
      </c>
      <c r="H8" s="52">
        <v>619</v>
      </c>
      <c r="I8" s="59">
        <f>H8*E8</f>
        <v>10523</v>
      </c>
      <c r="J8" s="51"/>
    </row>
    <row r="9" spans="1:10" ht="15.75" x14ac:dyDescent="0.25">
      <c r="A9" s="92" t="s">
        <v>16</v>
      </c>
      <c r="B9" s="93"/>
      <c r="C9" s="93"/>
      <c r="D9" s="93"/>
      <c r="E9" s="93"/>
      <c r="F9" s="39">
        <f>SUM(F7:F8)</f>
        <v>16836.8</v>
      </c>
      <c r="H9" s="52"/>
      <c r="I9" s="59"/>
    </row>
    <row r="10" spans="1:10" x14ac:dyDescent="0.25">
      <c r="A10" s="85" t="s">
        <v>17</v>
      </c>
      <c r="B10" s="86"/>
      <c r="C10" s="86"/>
      <c r="D10" s="86"/>
      <c r="E10" s="86"/>
      <c r="F10" s="87"/>
      <c r="H10" s="52"/>
      <c r="I10" s="59"/>
    </row>
    <row r="11" spans="1:10" x14ac:dyDescent="0.25">
      <c r="A11" s="24" t="s">
        <v>18</v>
      </c>
      <c r="B11" s="12" t="s">
        <v>10</v>
      </c>
      <c r="C11" s="12" t="s">
        <v>11</v>
      </c>
      <c r="D11" s="8" t="s">
        <v>52</v>
      </c>
      <c r="E11" s="12" t="s">
        <v>12</v>
      </c>
      <c r="F11" s="25" t="s">
        <v>13</v>
      </c>
      <c r="H11" s="52"/>
      <c r="I11" s="59"/>
    </row>
    <row r="12" spans="1:10" s="6" customFormat="1" ht="18.75" customHeight="1" x14ac:dyDescent="0.25">
      <c r="A12" s="95" t="s">
        <v>55</v>
      </c>
      <c r="B12" s="5" t="s">
        <v>56</v>
      </c>
      <c r="C12" s="72" t="s">
        <v>57</v>
      </c>
      <c r="D12" s="66">
        <f t="shared" ref="D12:D15" si="0">H12*$H$4+H12</f>
        <v>94.4</v>
      </c>
      <c r="E12" s="67">
        <v>100</v>
      </c>
      <c r="F12" s="68">
        <f t="shared" ref="F12:F15" si="1">E12*D12</f>
        <v>9440</v>
      </c>
      <c r="H12" s="63">
        <v>59</v>
      </c>
      <c r="I12" s="59">
        <f t="shared" ref="I12:I24" si="2">H12*E12</f>
        <v>5900</v>
      </c>
    </row>
    <row r="13" spans="1:10" s="6" customFormat="1" ht="18.75" customHeight="1" x14ac:dyDescent="0.25">
      <c r="A13" s="95"/>
      <c r="B13" s="5" t="s">
        <v>58</v>
      </c>
      <c r="C13" s="72" t="s">
        <v>59</v>
      </c>
      <c r="D13" s="66">
        <f t="shared" si="0"/>
        <v>43.2</v>
      </c>
      <c r="E13" s="67">
        <v>4</v>
      </c>
      <c r="F13" s="68">
        <f t="shared" si="1"/>
        <v>172.8</v>
      </c>
      <c r="H13" s="63">
        <v>27</v>
      </c>
      <c r="I13" s="59">
        <f t="shared" si="2"/>
        <v>108</v>
      </c>
    </row>
    <row r="14" spans="1:10" s="6" customFormat="1" ht="18.75" customHeight="1" x14ac:dyDescent="0.25">
      <c r="A14" s="95"/>
      <c r="B14" s="5" t="s">
        <v>60</v>
      </c>
      <c r="C14" s="72" t="s">
        <v>61</v>
      </c>
      <c r="D14" s="66">
        <f t="shared" si="0"/>
        <v>22.4</v>
      </c>
      <c r="E14" s="67">
        <v>20</v>
      </c>
      <c r="F14" s="68">
        <f t="shared" si="1"/>
        <v>448</v>
      </c>
      <c r="H14" s="63">
        <v>14</v>
      </c>
      <c r="I14" s="59">
        <f t="shared" si="2"/>
        <v>280</v>
      </c>
    </row>
    <row r="15" spans="1:10" s="6" customFormat="1" ht="18.75" customHeight="1" x14ac:dyDescent="0.25">
      <c r="A15" s="95"/>
      <c r="B15" s="5" t="s">
        <v>62</v>
      </c>
      <c r="C15" s="72" t="s">
        <v>63</v>
      </c>
      <c r="D15" s="66">
        <f t="shared" si="0"/>
        <v>59.2</v>
      </c>
      <c r="E15" s="67">
        <v>4</v>
      </c>
      <c r="F15" s="68">
        <f t="shared" si="1"/>
        <v>236.8</v>
      </c>
      <c r="H15" s="63">
        <v>37</v>
      </c>
      <c r="I15" s="59">
        <f t="shared" si="2"/>
        <v>148</v>
      </c>
    </row>
    <row r="16" spans="1:10" ht="15.75" x14ac:dyDescent="0.25">
      <c r="A16" s="88" t="s">
        <v>19</v>
      </c>
      <c r="B16" s="89"/>
      <c r="C16" s="89"/>
      <c r="D16" s="89"/>
      <c r="E16" s="89"/>
      <c r="F16" s="35">
        <f>SUM(F12:F15)</f>
        <v>10297.599999999999</v>
      </c>
      <c r="H16" s="52"/>
      <c r="I16" s="59"/>
    </row>
    <row r="17" spans="1:9" x14ac:dyDescent="0.25">
      <c r="A17" s="85" t="s">
        <v>20</v>
      </c>
      <c r="B17" s="86"/>
      <c r="C17" s="86"/>
      <c r="D17" s="86"/>
      <c r="E17" s="86"/>
      <c r="F17" s="87"/>
      <c r="H17" s="52"/>
      <c r="I17" s="59"/>
    </row>
    <row r="18" spans="1:9" x14ac:dyDescent="0.25">
      <c r="A18" s="24" t="s">
        <v>18</v>
      </c>
      <c r="B18" s="12" t="s">
        <v>10</v>
      </c>
      <c r="C18" s="12" t="s">
        <v>11</v>
      </c>
      <c r="D18" s="8" t="s">
        <v>52</v>
      </c>
      <c r="E18" s="12" t="s">
        <v>12</v>
      </c>
      <c r="F18" s="25" t="s">
        <v>13</v>
      </c>
      <c r="H18" s="52"/>
      <c r="I18" s="59"/>
    </row>
    <row r="19" spans="1:9" ht="22.5" customHeight="1" x14ac:dyDescent="0.25">
      <c r="A19" s="96" t="s">
        <v>21</v>
      </c>
      <c r="B19" s="65" t="s">
        <v>22</v>
      </c>
      <c r="C19" s="65" t="str">
        <f>[1]MISC!C4</f>
        <v>RF Reader, IP, 433MHz, Ceiling</v>
      </c>
      <c r="D19" s="66">
        <f>H19*$H$4+H19</f>
        <v>446.4</v>
      </c>
      <c r="E19" s="67">
        <v>16</v>
      </c>
      <c r="F19" s="68">
        <f t="shared" ref="F19:F26" si="3">E19*D19</f>
        <v>7142.4</v>
      </c>
      <c r="H19" s="52">
        <v>279</v>
      </c>
      <c r="I19" s="59">
        <f t="shared" si="2"/>
        <v>4464</v>
      </c>
    </row>
    <row r="20" spans="1:9" x14ac:dyDescent="0.25">
      <c r="A20" s="97"/>
      <c r="B20" s="65" t="s">
        <v>45</v>
      </c>
      <c r="C20" s="69" t="str">
        <f>[1]MISC!C18</f>
        <v>LF Beacon, Bus, Primary, I/O (1/1), 1.5M, 125kHz</v>
      </c>
      <c r="D20" s="66">
        <f t="shared" ref="D20:D26" si="4">H20*$H$4+H20</f>
        <v>344</v>
      </c>
      <c r="E20" s="67">
        <v>16</v>
      </c>
      <c r="F20" s="68">
        <f t="shared" si="3"/>
        <v>5504</v>
      </c>
      <c r="H20" s="52">
        <v>215</v>
      </c>
      <c r="I20" s="59">
        <f t="shared" si="2"/>
        <v>3440</v>
      </c>
    </row>
    <row r="21" spans="1:9" s="6" customFormat="1" x14ac:dyDescent="0.25">
      <c r="A21" s="98"/>
      <c r="B21" s="55" t="s">
        <v>24</v>
      </c>
      <c r="C21" s="69" t="s">
        <v>51</v>
      </c>
      <c r="D21" s="66">
        <f t="shared" si="4"/>
        <v>238.39999999999998</v>
      </c>
      <c r="E21" s="67">
        <v>190</v>
      </c>
      <c r="F21" s="68">
        <f t="shared" si="3"/>
        <v>45295.999999999993</v>
      </c>
      <c r="H21" s="52">
        <v>149</v>
      </c>
      <c r="I21" s="59">
        <f t="shared" si="2"/>
        <v>28310</v>
      </c>
    </row>
    <row r="22" spans="1:9" x14ac:dyDescent="0.25">
      <c r="A22" s="94" t="s">
        <v>25</v>
      </c>
      <c r="B22" s="65" t="s">
        <v>26</v>
      </c>
      <c r="C22" s="69" t="str">
        <f>[1]MISC!C25</f>
        <v>Reader Mounting Bracket  (5 units)</v>
      </c>
      <c r="D22" s="66">
        <f t="shared" si="4"/>
        <v>48</v>
      </c>
      <c r="E22" s="67">
        <v>44</v>
      </c>
      <c r="F22" s="68">
        <f t="shared" si="3"/>
        <v>2112</v>
      </c>
      <c r="H22" s="52">
        <v>30</v>
      </c>
      <c r="I22" s="59">
        <f t="shared" si="2"/>
        <v>1320</v>
      </c>
    </row>
    <row r="23" spans="1:9" ht="25.5" x14ac:dyDescent="0.25">
      <c r="A23" s="94"/>
      <c r="B23" s="5" t="s">
        <v>27</v>
      </c>
      <c r="C23" s="69" t="str">
        <f>[1]MISC!C28</f>
        <v>Reader Certified Cable w/ 2 RJ12 (6 pin) connectors 30 feet Plenum</v>
      </c>
      <c r="D23" s="66">
        <f t="shared" si="4"/>
        <v>40</v>
      </c>
      <c r="E23" s="67">
        <v>32</v>
      </c>
      <c r="F23" s="68">
        <f t="shared" si="3"/>
        <v>1280</v>
      </c>
      <c r="H23" s="52">
        <v>25</v>
      </c>
      <c r="I23" s="59">
        <f t="shared" si="2"/>
        <v>800</v>
      </c>
    </row>
    <row r="24" spans="1:9" x14ac:dyDescent="0.25">
      <c r="A24" s="94"/>
      <c r="B24" s="70" t="s">
        <v>28</v>
      </c>
      <c r="C24" s="69" t="str">
        <f>[1]MISC!C30</f>
        <v>RS-485 Junction Box, 4 RJ11 Ports</v>
      </c>
      <c r="D24" s="66">
        <f t="shared" si="4"/>
        <v>38.4</v>
      </c>
      <c r="E24" s="67">
        <v>32</v>
      </c>
      <c r="F24" s="68">
        <f t="shared" si="3"/>
        <v>1228.8</v>
      </c>
      <c r="H24" s="52">
        <v>24</v>
      </c>
      <c r="I24" s="59">
        <f t="shared" si="2"/>
        <v>768</v>
      </c>
    </row>
    <row r="25" spans="1:9" ht="27.75" customHeight="1" x14ac:dyDescent="0.25">
      <c r="A25" s="71"/>
      <c r="B25" s="5" t="s">
        <v>30</v>
      </c>
      <c r="C25" s="69" t="str">
        <f>[1]MISC!C37</f>
        <v>Power Supply, 24VDC, 6 Amp, Linear (4 fused outputs) UL Listed</v>
      </c>
      <c r="D25" s="66">
        <f t="shared" si="4"/>
        <v>478.4</v>
      </c>
      <c r="E25" s="67">
        <v>6</v>
      </c>
      <c r="F25" s="68">
        <f t="shared" si="3"/>
        <v>2870.3999999999996</v>
      </c>
      <c r="H25" s="52">
        <v>299</v>
      </c>
      <c r="I25" s="59">
        <f>H25*E25</f>
        <v>1794</v>
      </c>
    </row>
    <row r="26" spans="1:9" s="6" customFormat="1" ht="27.75" customHeight="1" x14ac:dyDescent="0.25">
      <c r="A26" s="73"/>
      <c r="B26" s="75" t="s">
        <v>29</v>
      </c>
      <c r="C26" s="76" t="s">
        <v>33</v>
      </c>
      <c r="D26" s="66">
        <f t="shared" si="4"/>
        <v>302.39999999999998</v>
      </c>
      <c r="E26" s="77">
        <v>4</v>
      </c>
      <c r="F26" s="68">
        <f t="shared" si="3"/>
        <v>1209.5999999999999</v>
      </c>
      <c r="H26" s="52">
        <v>189</v>
      </c>
      <c r="I26" s="59">
        <f>H26*E26</f>
        <v>756</v>
      </c>
    </row>
    <row r="27" spans="1:9" ht="15.75" x14ac:dyDescent="0.25">
      <c r="A27" s="79" t="s">
        <v>31</v>
      </c>
      <c r="B27" s="80"/>
      <c r="C27" s="80"/>
      <c r="D27" s="80"/>
      <c r="E27" s="80"/>
      <c r="F27" s="40">
        <f>SUM(F19:F25)</f>
        <v>65433.599999999999</v>
      </c>
      <c r="H27" s="52"/>
      <c r="I27" s="59"/>
    </row>
    <row r="28" spans="1:9" x14ac:dyDescent="0.25">
      <c r="A28" s="85" t="s">
        <v>20</v>
      </c>
      <c r="B28" s="86"/>
      <c r="C28" s="86"/>
      <c r="D28" s="86"/>
      <c r="E28" s="86"/>
      <c r="F28" s="87"/>
      <c r="H28" s="52"/>
      <c r="I28" s="59"/>
    </row>
    <row r="29" spans="1:9" x14ac:dyDescent="0.25">
      <c r="A29" s="24" t="s">
        <v>18</v>
      </c>
      <c r="B29" s="12" t="s">
        <v>10</v>
      </c>
      <c r="C29" s="12" t="s">
        <v>11</v>
      </c>
      <c r="D29" s="8" t="s">
        <v>52</v>
      </c>
      <c r="E29" s="12" t="s">
        <v>12</v>
      </c>
      <c r="F29" s="25" t="s">
        <v>13</v>
      </c>
      <c r="H29" s="52"/>
      <c r="I29" s="59"/>
    </row>
    <row r="30" spans="1:9" ht="27" x14ac:dyDescent="0.25">
      <c r="A30" s="13" t="s">
        <v>46</v>
      </c>
      <c r="B30" s="14">
        <v>1111000000</v>
      </c>
      <c r="C30" s="15" t="s">
        <v>47</v>
      </c>
      <c r="D30" s="64">
        <v>225</v>
      </c>
      <c r="E30" s="38">
        <v>70</v>
      </c>
      <c r="F30" s="16">
        <f>E30*D30</f>
        <v>15750</v>
      </c>
      <c r="H30" s="52"/>
      <c r="I30" s="59"/>
    </row>
    <row r="31" spans="1:9" s="6" customFormat="1" ht="22.5" x14ac:dyDescent="0.25">
      <c r="A31" s="13" t="s">
        <v>34</v>
      </c>
      <c r="B31" s="14">
        <v>11110001</v>
      </c>
      <c r="C31" s="15" t="s">
        <v>35</v>
      </c>
      <c r="D31" s="38"/>
      <c r="E31" s="38">
        <v>1</v>
      </c>
      <c r="F31" s="16">
        <f>(F27+F16+F9)*10%</f>
        <v>9256.8000000000011</v>
      </c>
      <c r="H31" s="52"/>
      <c r="I31" s="59"/>
    </row>
    <row r="32" spans="1:9" ht="29.25" x14ac:dyDescent="0.25">
      <c r="A32" s="13" t="s">
        <v>36</v>
      </c>
      <c r="B32" s="14">
        <v>111000</v>
      </c>
      <c r="C32" s="15" t="s">
        <v>37</v>
      </c>
      <c r="D32" s="38"/>
      <c r="E32" s="38">
        <v>1</v>
      </c>
      <c r="F32" s="16">
        <f>(F27+F16+F9)*7%</f>
        <v>6479.76</v>
      </c>
      <c r="H32" s="52"/>
      <c r="I32" s="59"/>
    </row>
    <row r="33" spans="1:9" ht="18" x14ac:dyDescent="0.25">
      <c r="A33" s="88" t="s">
        <v>38</v>
      </c>
      <c r="B33" s="89"/>
      <c r="C33" s="89"/>
      <c r="D33" s="89"/>
      <c r="E33" s="89"/>
      <c r="F33" s="17">
        <f>F30+F31+F32</f>
        <v>31486.560000000005</v>
      </c>
      <c r="H33" s="52"/>
      <c r="I33" s="59"/>
    </row>
    <row r="34" spans="1:9" x14ac:dyDescent="0.25">
      <c r="A34" s="13"/>
      <c r="B34" s="18"/>
      <c r="C34" s="18"/>
      <c r="D34" s="18"/>
      <c r="E34" s="18"/>
      <c r="F34" s="19"/>
      <c r="H34" s="52"/>
      <c r="I34" s="59"/>
    </row>
    <row r="35" spans="1:9" ht="18.75" thickBot="1" x14ac:dyDescent="0.3">
      <c r="A35" s="20"/>
      <c r="B35" s="22"/>
      <c r="C35" s="21" t="s">
        <v>39</v>
      </c>
      <c r="D35" s="21"/>
      <c r="E35" s="22" t="s">
        <v>32</v>
      </c>
      <c r="F35" s="23">
        <f>F33+F27+F16+F9</f>
        <v>124054.56000000001</v>
      </c>
      <c r="H35" s="62"/>
      <c r="I35" s="61">
        <f>SUM(I6:I34)</f>
        <v>58611</v>
      </c>
    </row>
    <row r="36" spans="1:9" x14ac:dyDescent="0.25">
      <c r="A36" s="29"/>
      <c r="B36" s="30"/>
      <c r="C36" s="30"/>
      <c r="D36" s="30"/>
      <c r="E36" s="30"/>
      <c r="F36" s="32"/>
      <c r="H36" s="50"/>
    </row>
    <row r="37" spans="1:9" ht="21.75" thickBot="1" x14ac:dyDescent="0.4">
      <c r="A37" s="29"/>
      <c r="B37" s="31" t="s">
        <v>40</v>
      </c>
      <c r="C37" s="31"/>
      <c r="D37" s="30"/>
      <c r="E37" s="30"/>
      <c r="F37" s="32"/>
    </row>
    <row r="38" spans="1:9" ht="21.75" thickBot="1" x14ac:dyDescent="0.4">
      <c r="A38" s="29"/>
      <c r="B38" s="81" t="s">
        <v>41</v>
      </c>
      <c r="C38" s="82"/>
      <c r="D38" s="36" t="s">
        <v>42</v>
      </c>
      <c r="E38" s="30"/>
      <c r="F38" s="32"/>
    </row>
    <row r="39" spans="1:9" ht="21.75" thickBot="1" x14ac:dyDescent="0.4">
      <c r="A39" s="29"/>
      <c r="B39" s="83" t="s">
        <v>43</v>
      </c>
      <c r="C39" s="84"/>
      <c r="D39" s="37" t="s">
        <v>44</v>
      </c>
      <c r="E39" s="30"/>
      <c r="F39" s="32"/>
    </row>
    <row r="40" spans="1:9" ht="15.75" thickBot="1" x14ac:dyDescent="0.3">
      <c r="A40" s="41"/>
      <c r="B40" s="42"/>
      <c r="C40" s="42"/>
      <c r="D40" s="42"/>
      <c r="E40" s="42"/>
      <c r="F40" s="43"/>
    </row>
    <row r="42" spans="1:9" x14ac:dyDescent="0.25">
      <c r="B42" s="3" t="s">
        <v>0</v>
      </c>
      <c r="C42" s="3" t="s">
        <v>5</v>
      </c>
      <c r="D42" s="3" t="s">
        <v>6</v>
      </c>
      <c r="E42" s="3" t="s">
        <v>23</v>
      </c>
    </row>
    <row r="43" spans="1:9" x14ac:dyDescent="0.25">
      <c r="A43" s="6"/>
      <c r="B43" s="58" t="s">
        <v>1</v>
      </c>
      <c r="C43" s="1">
        <v>4</v>
      </c>
      <c r="D43" s="1">
        <v>4</v>
      </c>
      <c r="E43" s="54">
        <v>41</v>
      </c>
      <c r="F43" s="6"/>
    </row>
    <row r="44" spans="1:9" x14ac:dyDescent="0.25">
      <c r="A44" s="6"/>
      <c r="B44" s="58" t="s">
        <v>2</v>
      </c>
      <c r="C44" s="1">
        <v>4</v>
      </c>
      <c r="D44" s="1">
        <v>4</v>
      </c>
      <c r="E44" s="54">
        <v>36</v>
      </c>
      <c r="F44" s="6"/>
    </row>
    <row r="45" spans="1:9" x14ac:dyDescent="0.25">
      <c r="A45" s="6"/>
      <c r="B45" s="58" t="s">
        <v>3</v>
      </c>
      <c r="C45" s="1">
        <v>4</v>
      </c>
      <c r="D45" s="1">
        <v>4</v>
      </c>
      <c r="E45" s="54">
        <v>53</v>
      </c>
      <c r="F45" s="6"/>
    </row>
    <row r="46" spans="1:9" x14ac:dyDescent="0.25">
      <c r="B46" s="58" t="s">
        <v>4</v>
      </c>
      <c r="C46" s="1">
        <v>4</v>
      </c>
      <c r="D46" s="1">
        <v>4</v>
      </c>
      <c r="E46" s="54">
        <v>60</v>
      </c>
      <c r="F46" s="6"/>
    </row>
    <row r="47" spans="1:9" x14ac:dyDescent="0.25">
      <c r="B47" s="2" t="s">
        <v>7</v>
      </c>
      <c r="C47" s="4">
        <f>SUM(C43:C46)</f>
        <v>16</v>
      </c>
      <c r="D47" s="4">
        <f>SUM(D43:D46)</f>
        <v>16</v>
      </c>
      <c r="E47" s="4">
        <f>SUM(E43:E46)</f>
        <v>190</v>
      </c>
      <c r="F47" s="6"/>
    </row>
    <row r="48" spans="1:9" x14ac:dyDescent="0.25">
      <c r="F48" s="6"/>
    </row>
    <row r="49" spans="1:4" x14ac:dyDescent="0.25">
      <c r="A49" s="6" t="s">
        <v>77</v>
      </c>
      <c r="B49" s="99"/>
      <c r="C49" s="6"/>
      <c r="D49" s="74"/>
    </row>
    <row r="50" spans="1:4" x14ac:dyDescent="0.25">
      <c r="A50" s="6" t="s">
        <v>64</v>
      </c>
      <c r="B50" s="99"/>
      <c r="C50" s="6"/>
    </row>
    <row r="51" spans="1:4" x14ac:dyDescent="0.25">
      <c r="A51" s="6" t="s">
        <v>65</v>
      </c>
      <c r="B51" s="99"/>
      <c r="C51" s="6"/>
    </row>
    <row r="52" spans="1:4" x14ac:dyDescent="0.25">
      <c r="A52" s="6" t="s">
        <v>66</v>
      </c>
      <c r="B52" s="99"/>
      <c r="C52" s="6"/>
    </row>
    <row r="53" spans="1:4" x14ac:dyDescent="0.25">
      <c r="A53" s="6" t="s">
        <v>67</v>
      </c>
      <c r="B53" s="99"/>
      <c r="C53" s="6"/>
    </row>
    <row r="54" spans="1:4" x14ac:dyDescent="0.25">
      <c r="A54" s="6"/>
      <c r="B54" s="99"/>
      <c r="C54" s="6"/>
    </row>
    <row r="55" spans="1:4" x14ac:dyDescent="0.25">
      <c r="A55" s="6"/>
      <c r="B55" s="99"/>
      <c r="C55" s="6"/>
    </row>
    <row r="56" spans="1:4" x14ac:dyDescent="0.25">
      <c r="A56" s="6" t="s">
        <v>68</v>
      </c>
      <c r="B56" s="99"/>
      <c r="C56" s="6"/>
    </row>
    <row r="57" spans="1:4" x14ac:dyDescent="0.25">
      <c r="A57" s="6" t="s">
        <v>69</v>
      </c>
      <c r="B57" s="99"/>
      <c r="C57" s="6"/>
    </row>
    <row r="58" spans="1:4" x14ac:dyDescent="0.25">
      <c r="A58" s="6" t="s">
        <v>70</v>
      </c>
      <c r="B58" s="99"/>
      <c r="C58" s="6"/>
    </row>
    <row r="59" spans="1:4" x14ac:dyDescent="0.25">
      <c r="A59" s="6"/>
      <c r="B59" s="99"/>
      <c r="C59" s="6"/>
    </row>
    <row r="60" spans="1:4" x14ac:dyDescent="0.25">
      <c r="A60" s="6"/>
      <c r="B60" s="100" t="s">
        <v>71</v>
      </c>
      <c r="C60" s="6"/>
    </row>
    <row r="61" spans="1:4" x14ac:dyDescent="0.25">
      <c r="A61" s="6"/>
      <c r="B61" s="101" t="s">
        <v>72</v>
      </c>
      <c r="C61" s="6"/>
    </row>
    <row r="62" spans="1:4" x14ac:dyDescent="0.25">
      <c r="A62" s="6"/>
      <c r="B62" s="102" t="s">
        <v>73</v>
      </c>
      <c r="C62" s="6"/>
    </row>
    <row r="63" spans="1:4" x14ac:dyDescent="0.25">
      <c r="A63" s="6"/>
      <c r="B63" s="103" t="s">
        <v>74</v>
      </c>
      <c r="C63" s="6"/>
    </row>
    <row r="64" spans="1:4" x14ac:dyDescent="0.25">
      <c r="A64" s="6"/>
      <c r="B64" s="103" t="s">
        <v>75</v>
      </c>
      <c r="C64" s="6"/>
    </row>
    <row r="65" spans="1:3" x14ac:dyDescent="0.25">
      <c r="A65" s="6"/>
      <c r="B65" s="104" t="s">
        <v>76</v>
      </c>
      <c r="C65" s="6"/>
    </row>
  </sheetData>
  <mergeCells count="14">
    <mergeCell ref="A5:F5"/>
    <mergeCell ref="A6:A8"/>
    <mergeCell ref="A9:E9"/>
    <mergeCell ref="A22:A24"/>
    <mergeCell ref="A16:E16"/>
    <mergeCell ref="A17:F17"/>
    <mergeCell ref="A10:F10"/>
    <mergeCell ref="A12:A15"/>
    <mergeCell ref="A19:A21"/>
    <mergeCell ref="A27:E27"/>
    <mergeCell ref="B38:C38"/>
    <mergeCell ref="B39:C39"/>
    <mergeCell ref="A28:F28"/>
    <mergeCell ref="A33:E33"/>
  </mergeCells>
  <hyperlinks>
    <hyperlink ref="B65" r:id="rId1" display="mailto:cyanez@cencomex.cl"/>
  </hyperlinks>
  <pageMargins left="0.70866141732283472" right="0.70866141732283472" top="0.74803149606299213" bottom="0.74803149606299213" header="0.31496062992125984" footer="0.31496062992125984"/>
  <pageSetup scale="52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Completo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2018-11-14T16:13:25Z</dcterms:modified>
</cp:coreProperties>
</file>