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19AC2863-6841-4B7F-B3B5-080DA964C544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47" i="28" l="1"/>
  <c r="E47" i="28" s="1"/>
  <c r="C43" i="28" l="1"/>
  <c r="C39" i="28"/>
  <c r="D39" i="28" s="1"/>
  <c r="C35" i="28"/>
  <c r="D35" i="28"/>
  <c r="E35" i="28" s="1"/>
  <c r="D31" i="28"/>
  <c r="E31" i="28" s="1"/>
  <c r="C4" i="1"/>
  <c r="D27" i="28"/>
  <c r="E27" i="28" s="1"/>
  <c r="C14" i="1"/>
  <c r="C13" i="1"/>
  <c r="D43" i="28" l="1"/>
  <c r="E43" i="28" s="1"/>
  <c r="E39" i="28"/>
  <c r="D23" i="28"/>
  <c r="E23" i="28" s="1"/>
  <c r="D22" i="28"/>
  <c r="E22" i="28" s="1"/>
  <c r="D21" i="28"/>
  <c r="E21" i="28" s="1"/>
  <c r="D18" i="28" l="1"/>
  <c r="E18" i="28" s="1"/>
  <c r="D15" i="28" l="1"/>
  <c r="E15" i="28" s="1"/>
  <c r="C11" i="28"/>
  <c r="D11" i="28"/>
  <c r="E11" i="28" s="1"/>
  <c r="C10" i="28"/>
  <c r="D10" i="28" s="1"/>
  <c r="E10" i="28" s="1"/>
  <c r="C24" i="1"/>
  <c r="D6" i="28" l="1"/>
  <c r="E6" i="28" s="1"/>
  <c r="D5" i="28"/>
  <c r="E5" i="28" s="1"/>
  <c r="C6" i="31" l="1"/>
  <c r="C36" i="1" l="1"/>
  <c r="F11" i="20" l="1"/>
  <c r="K118" i="1" l="1"/>
  <c r="K117" i="1"/>
  <c r="K115" i="1"/>
  <c r="K113" i="1"/>
  <c r="K112" i="1"/>
  <c r="K111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8" i="1"/>
  <c r="J37" i="1"/>
  <c r="J35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1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3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4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2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5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<sst xmlns="http://schemas.openxmlformats.org/spreadsheetml/2006/main" count="1866" uniqueCount="483">
  <si>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</si>
  <si>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</si>
  <si>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</si>
  <si>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</si>
  <si>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</si>
  <si>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</si>
  <si>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</si>
  <si>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</si>
  <si>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</si>
  <si>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</si>
  <si>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</si>
  <si>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</si>
  <si>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</si>
  <si>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</si>
  <si>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</si>
  <si>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</si>
  <si>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</si>
  <si>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</si>
  <si>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</si>
  <si>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</si>
  <si>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</si>
  <si>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</si>
  <si>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</si>
  <si>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</si>
  <si>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</si>
  <si>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</si>
  <si>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</si>
  <si>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</si>
  <si>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</si>
  <si>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</si>
  <si>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</si>
  <si>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</si>
  <si>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</si>
  <si>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</si>
  <si>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</si>
  <si>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</si>
  <si>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</si>
  <si>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</si>
  <si>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</si>
  <si>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</si>
  <si>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</si>
  <si>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</si>
  <si>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</si>
  <si>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</si>
  <si>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</si>
  <si>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</si>
  <si>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</si>
  <si>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</si>
  <si>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</si>
  <si>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</si>
  <si>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</si>
  <si>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</si>
  <si>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</si>
  <si>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</si>
  <si>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</si>
  <si>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</si>
  <si>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</si>
  <si>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</si>
  <si>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</si>
  <si>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</si>
  <si>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</si>
  <si>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</si>
  <si>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</si>
  <si>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</si>
  <si>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</si>
  <si>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</si>
  <si>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</si>
  <si>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</si>
  <si>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</si>
  <si>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</si>
  <si>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</si>
  <si>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</si>
  <si>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</si>
  <si>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</si>
  <si>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</si>
  <si>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</si>
  <si>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</si>
  <si>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</si>
  <si>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</si>
  <si>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</si>
  <si>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</si>
  <si>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</si>
  <si>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</si>
  <si>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</si>
  <si>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</si>
  <si>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</si>
  <si>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</si>
  <si>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</si>
  <si>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</si>
  <si>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</si>
  <si>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</si>
  <si>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</si>
  <si>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</si>
  <si>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</si>
  <si>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</si>
  <si>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</si>
  <si>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</si>
  <si>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</si>
  <si>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</si>
  <si>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</si>
  <si>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</si>
  <si>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</si>
  <si>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</si>
  <si>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</si>
  <si>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</si>
  <si>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</si>
  <si>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</si>
  <si>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</si>
  <si>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</si>
  <si>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</si>
  <si>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</si>
  <si>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</si>
  <si>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</si>
  <si>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</si>
  <si>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</si>
  <si>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</si>
  <si>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</si>
  <si>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</si>
  <si>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</si>
  <si>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</si>
  <si>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</si>
  <si>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</si>
  <si>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</si>
  <si>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</si>
  <si>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</si>
  <si>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</si>
  <si>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</si>
  <si>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</si>
  <si>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</si>
  <si>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</si>
  <si>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</si>
  <si>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</si>
  <si>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</si>
  <si>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</si>
  <si>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</si>
  <si>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</si>
  <si>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</si>
  <si>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</si>
  <si>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</si>
  <si>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</si>
  <si>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</si>
  <si>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</si>
  <si>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</si>
  <si>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</si>
  <si>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</si>
  <si>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</si>
  <si>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</si>
  <si>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</si>
  <si>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</si>
  <si>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</si>
  <si>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</si>
  <si>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</si>
  <si>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</si>
  <si>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</si>
  <si>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</si>
  <si>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</si>
  <si>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</si>
  <si>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</si>
  <si>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</si>
  <si>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</si>
  <si>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</si>
  <si>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</si>
  <si>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</si>
  <si>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</si>
  <si>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</si>
  <si>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</si>
  <si>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</si>
  <si>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</si>
  <si>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</si>
  <si>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</si>
  <si>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</si>
  <si>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</si>
  <si>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</si>
  <si>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</si>
  <si>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</si>
  <si>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</si>
  <si>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</si>
  <si>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</si>
  <si>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</si>
  <si>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</si>
  <si>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</si>
  <si>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</si>
  <si>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</si>
  <si>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</si>
  <si>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</si>
  <si>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</si>
  <si>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</si>
  <si>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</si>
  <si>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</si>
  <si>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</si>
  <si>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</si>
  <si>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</si>
  <si>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</si>
  <si>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</si>
  <si>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</si>
  <si>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</si>
  <si>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</si>
  <si>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</si>
  <si>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</si>
  <si>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</si>
  <si>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</si>
  <si>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</si>
  <si>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</si>
  <si>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</si>
  <si>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</si>
  <si>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</si>
  <si>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</si>
  <si>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</si>
  <si>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</si>
  <si>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</si>
  <si>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</si>
  <si>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</si>
  <si>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</si>
  <si>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</si>
  <si>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</si>
  <si>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</si>
  <si>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</si>
  <si>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</si>
  <si>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</si>
  <si>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</si>
  <si>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</si>
  <si>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</si>
  <si>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</si>
  <si>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</si>
  <si>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</si>
  <si>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</si>
  <si>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</si>
  <si>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</si>
  <si>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</si>
  <si>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</si>
  <si>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</si>
  <si>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</si>
  <si>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</si>
  <si>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</si>
  <si>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</si>
  <si>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</si>
  <si>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</si>
  <si>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</si>
  <si>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</si>
  <si>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</si>
  <si>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</si>
  <si>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</si>
  <si>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</si>
  <si>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</si>
  <si>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</si>
  <si>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</si>
  <si>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</si>
  <si>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</si>
  <si>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</si>
  <si>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</si>
  <si>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</si>
  <si>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</si>
  <si>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</si>
  <si>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</si>
  <si>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</si>
  <si>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</si>
  <si>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</si>
  <si>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</si>
  <si>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</si>
  <si>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</si>
  <si>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</si>
  <si>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</si>
  <si>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</si>
  <si>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</si>
  <si>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</si>
  <si>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</si>
  <si>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</si>
  <si>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</si>
  <si>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</si>
  <si>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</si>
  <si>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</si>
  <si>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</si>
  <si>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</si>
  <si>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</si>
  <si>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</si>
  <si>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</si>
  <si>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</si>
  <si>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</si>
  <si>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</si>
  <si>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</si>
  <si>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</si>
  <si>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</si>
  <si>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</si>
  <si>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</si>
  <si>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</si>
  <si>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</si>
  <si>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</si>
  <si>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</si>
  <si>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</si>
  <si>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</si>
  <si>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</si>
  <si>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</si>
  <si>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</si>
  <si>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</si>
  <si>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</si>
  <si>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</si>
  <si>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</si>
  <si>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</si>
  <si>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</si>
  <si>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</si>
  <si>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</si>
  <si>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</si>
  <si>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</si>
  <si>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</si>
  <si>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</si>
  <si>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</si>
  <si>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</si>
  <si>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</si>
  <si>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</si>
  <si>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</si>
  <si>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</si>
  <si>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</si>
  <si>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</si>
  <si>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</si>
  <si>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</si>
  <si>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</si>
  <si>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</si>
  <si>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</si>
  <si>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</si>
  <si>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</si>
  <si>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</si>
  <si>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</si>
  <si>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</si>
  <si>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</si>
  <si>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</si>
  <si>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</si>
  <si>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</si>
  <si>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</si>
  <si>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</si>
  <si>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</si>
  <si>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</si>
  <si>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</si>
  <si>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</si>
  <si>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</si>
  <si>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</si>
  <si>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</si>
  <si>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</si>
  <si>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</si>
  <si>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</si>
  <si>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</si>
  <si>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</si>
  <si>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</si>
  <si>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</si>
  <si>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</si>
  <si>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</si>
  <si>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</si>
  <si>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</si>
  <si>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</si>
  <si>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</si>
  <si>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</si>
  <si>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</si>
  <si>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</si>
  <si>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</si>
  <si>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</si>
  <si>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</si>
  <si>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</si>
  <si>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</si>
  <si>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</si>
  <si>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</si>
  <si>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</si>
  <si>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</si>
  <si>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</si>
  <si>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</si>
  <si>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</si>
  <si>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</si>
  <si>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</si>
  <si>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</si>
  <si>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</si>
  <si>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</si>
  <si>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</si>
  <si>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</si>
  <si>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</si>
  <si>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</si>
  <si>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</si>
  <si>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</si>
  <si>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</si>
  <si>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</si>
  <si>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</si>
  <si>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</si>
  <si>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</si>
  <si>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</si>
  <si>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</si>
  <si>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</si>
  <si>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</si>
  <si>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</si>
  <si>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</si>
  <si>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San José Constructora Chile S.A.</t>
  </si>
  <si>
    <t>si</t>
  </si>
  <si>
    <t>Facturación Mes de agosto 2022</t>
  </si>
  <si>
    <t>Contrato Mantención Laser dic 22 (9/9)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</si>
  <si>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</si>
  <si>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</si>
  <si>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</si>
  <si>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</si>
  <si>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</si>
  <si>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</si>
  <si>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</si>
  <si>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</si>
  <si>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</si>
  <si>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</si>
  <si>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</si>
  <si>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celda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</si>
  <si>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</si>
  <si>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</si>
  <si>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</si>
  <si>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</si>
  <si>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</si>
  <si>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</si>
  <si>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</si>
  <si>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</si>
  <si>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</si>
  <si>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</si>
  <si>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</si>
  <si>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</si>
  <si>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</si>
  <si>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Convenio Mantención Trinity mar 2023 (03/12)</t>
  </si>
  <si>
    <t xml:space="preserve">Observación: </t>
  </si>
  <si>
    <t>Contrato Mantención feb 2023 cuota /24</t>
  </si>
  <si>
    <t>2 STAFF TERMINAL</t>
  </si>
  <si>
    <t>Pedal Laser</t>
  </si>
  <si>
    <t>Clínica Andes Salud Concepción</t>
  </si>
  <si>
    <t>Reparación GH1</t>
  </si>
  <si>
    <t>CONT. MANT. LASER URO. ABR/2023</t>
  </si>
  <si>
    <t>Clinica Universidad de los Andes</t>
  </si>
  <si>
    <t>CUOTA 2-12 / Febrero</t>
  </si>
  <si>
    <t>CUOTA 3-12 / Marzo</t>
  </si>
  <si>
    <t>CUOTA 1-12 / enero</t>
  </si>
  <si>
    <t>52-00162329</t>
  </si>
  <si>
    <t>HES 1000098161</t>
  </si>
  <si>
    <t>HES 1000098160</t>
  </si>
  <si>
    <t>Clinica ciudad del Mar</t>
  </si>
  <si>
    <t>Pedal Foot Control With B7 Button</t>
  </si>
  <si>
    <t>Hospital Base de Osorno</t>
  </si>
  <si>
    <t>1063538-2065- SE23</t>
  </si>
  <si>
    <t>Mantención semestral Litho Evo 1/4</t>
  </si>
  <si>
    <t>Hospital Clínico Univ. de Chile</t>
  </si>
  <si>
    <t>Reparación Fibroscan</t>
  </si>
  <si>
    <t>5153-224-SE23</t>
  </si>
  <si>
    <t>167779-168579</t>
  </si>
  <si>
    <t>52-00167779</t>
  </si>
  <si>
    <t>52-00168579</t>
  </si>
  <si>
    <t>Clínica Vespucio</t>
  </si>
  <si>
    <t>52-00167410</t>
  </si>
  <si>
    <t>OC 23342</t>
  </si>
  <si>
    <t>Clinica Vespucio</t>
  </si>
  <si>
    <t>Reparación calefactor convectivo 5917</t>
  </si>
  <si>
    <t>Reparación calefactor convectivo 5980</t>
  </si>
  <si>
    <t>Clinica Santa María</t>
  </si>
  <si>
    <t>4 Pillow speaker</t>
  </si>
  <si>
    <t>Quiñones</t>
  </si>
  <si>
    <t>52-00167187</t>
  </si>
  <si>
    <t>OC 4854739</t>
  </si>
  <si>
    <t>Lampara + Doble Botón  +  L Net</t>
  </si>
  <si>
    <t>302833 302832</t>
  </si>
  <si>
    <t>Hospital de Quilpue</t>
  </si>
  <si>
    <t>4968-575- AG23</t>
  </si>
  <si>
    <t>Mantencion correctiva Litho</t>
  </si>
  <si>
    <t>Contrato Mantención Laser mar23 (4/24)</t>
  </si>
  <si>
    <t>1057439-1274- SE23</t>
  </si>
  <si>
    <t>52-00172853</t>
  </si>
  <si>
    <t>OC 608-3858-SE23</t>
  </si>
  <si>
    <t>Contrato Mantención mar 2023 cuota 24/24</t>
  </si>
  <si>
    <t>Contrato Mantención ene 2023 cuota /24</t>
  </si>
  <si>
    <t>52-00172101</t>
  </si>
  <si>
    <t>OC 24804</t>
  </si>
  <si>
    <t>Contrato Mantención Fibroscan mar 23 (15/24)</t>
  </si>
  <si>
    <t>MCORR344</t>
  </si>
  <si>
    <t>Clínica Andes Salud Concepción S.A.</t>
  </si>
  <si>
    <t>76.018.992-8</t>
  </si>
  <si>
    <t>52-00173459</t>
  </si>
  <si>
    <t>HES 1000164777</t>
  </si>
  <si>
    <t>52-00173457</t>
  </si>
  <si>
    <t>HES 1000098549</t>
  </si>
  <si>
    <t>52-00173458</t>
  </si>
  <si>
    <t>HES 1000098548</t>
  </si>
  <si>
    <t>52-00173554</t>
  </si>
  <si>
    <t>Hepatomed</t>
  </si>
  <si>
    <t>Cuota 15/24</t>
  </si>
  <si>
    <t>52-00173588</t>
  </si>
  <si>
    <t>OC MCORR344</t>
  </si>
  <si>
    <t>Clinica Bicentenario SPA</t>
  </si>
  <si>
    <t>double footswitch</t>
  </si>
  <si>
    <t>Tomas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</si>
</sst>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0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</cellStyleXfs>
  <cellXfs count="529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6" fontId="39" fillId="2" borderId="1" xfId="2763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9" fontId="39" fillId="2" borderId="1" xfId="953" applyNumberFormat="1" applyFont="1" applyFill="1" applyBorder="1" applyAlignment="1">
      <alignment horizontal="center" vertical="center"/>
    </xf>
    <xf numFmtId="9" fontId="39" fillId="2" borderId="2" xfId="953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0" fontId="70" fillId="18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0" fillId="3" borderId="1" xfId="0" applyFill="1" applyBorder="1"/>
    <xf numFmtId="0" fontId="0" fillId="19" borderId="1" xfId="0" applyFill="1" applyBorder="1"/>
    <xf numFmtId="0" fontId="37" fillId="14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0" fillId="0" borderId="1" xfId="0" applyFill="1" applyBorder="1"/>
    <xf numFmtId="167" fontId="0" fillId="15" borderId="1" xfId="0" applyNumberFormat="1" applyFont="1" applyFill="1" applyBorder="1" applyAlignment="1">
      <alignment horizontal="center" vertical="center"/>
    </xf>
    <xf numFmtId="42" fontId="0" fillId="0" borderId="1" xfId="2763" applyFont="1" applyBorder="1"/>
    <xf numFmtId="0" fontId="69" fillId="20" borderId="1" xfId="0" applyFont="1" applyFill="1" applyBorder="1" applyAlignment="1">
      <alignment horizontal="center" vertical="center"/>
    </xf>
    <xf numFmtId="0" fontId="39" fillId="20" borderId="1" xfId="0" applyFont="1" applyFill="1" applyBorder="1"/>
    <xf numFmtId="167" fontId="22" fillId="20" borderId="1" xfId="0" applyNumberFormat="1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center" vertical="center"/>
    </xf>
    <xf numFmtId="14" fontId="22" fillId="20" borderId="1" xfId="0" applyNumberFormat="1" applyFont="1" applyFill="1" applyBorder="1" applyAlignment="1">
      <alignment horizontal="center" vertical="center"/>
    </xf>
    <xf numFmtId="0" fontId="39" fillId="20" borderId="1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left" vertical="center"/>
    </xf>
    <xf numFmtId="167" fontId="22" fillId="20" borderId="1" xfId="31" applyNumberFormat="1" applyFont="1" applyFill="1" applyBorder="1" applyAlignment="1">
      <alignment horizontal="center" vertical="center"/>
    </xf>
    <xf numFmtId="9" fontId="39" fillId="20" borderId="1" xfId="953" applyFont="1" applyFill="1" applyBorder="1" applyAlignment="1">
      <alignment horizontal="center" vertical="center"/>
    </xf>
    <xf numFmtId="9" fontId="22" fillId="20" borderId="1" xfId="953" applyFont="1" applyFill="1" applyBorder="1" applyAlignment="1">
      <alignment horizontal="left" vertical="center"/>
    </xf>
    <xf numFmtId="9" fontId="22" fillId="20" borderId="1" xfId="953" applyFont="1" applyFill="1" applyBorder="1" applyAlignment="1">
      <alignment horizontal="center" vertical="center"/>
    </xf>
    <xf numFmtId="14" fontId="22" fillId="20" borderId="1" xfId="953" applyNumberFormat="1" applyFont="1" applyFill="1" applyBorder="1" applyAlignment="1">
      <alignment horizontal="center" vertical="center"/>
    </xf>
    <xf numFmtId="0" fontId="50" fillId="20" borderId="0" xfId="0" applyFont="1" applyFill="1" applyAlignment="1">
      <alignment horizontal="center" vertical="center"/>
    </xf>
    <xf numFmtId="9" fontId="39" fillId="20" borderId="1" xfId="953" applyNumberFormat="1" applyFont="1" applyFill="1" applyBorder="1" applyAlignment="1">
      <alignment horizontal="center" vertical="center"/>
    </xf>
    <xf numFmtId="167" fontId="22" fillId="20" borderId="2" xfId="0" applyNumberFormat="1" applyFont="1" applyFill="1" applyBorder="1" applyAlignment="1">
      <alignment horizontal="center" vertical="center"/>
    </xf>
    <xf numFmtId="14" fontId="22" fillId="20" borderId="2" xfId="953" applyNumberFormat="1" applyFont="1" applyFill="1" applyBorder="1" applyAlignment="1">
      <alignment horizontal="center" vertical="center"/>
    </xf>
    <xf numFmtId="0" fontId="22" fillId="20" borderId="2" xfId="0" applyFont="1" applyFill="1" applyBorder="1" applyAlignment="1">
      <alignment horizontal="center" vertical="center"/>
    </xf>
    <xf numFmtId="9" fontId="22" fillId="20" borderId="2" xfId="953" applyFont="1" applyFill="1" applyBorder="1" applyAlignment="1">
      <alignment horizontal="center" vertical="center"/>
    </xf>
    <xf numFmtId="0" fontId="0" fillId="20" borderId="0" xfId="0" applyFill="1"/>
    <xf numFmtId="9" fontId="39" fillId="20" borderId="2" xfId="95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14" fontId="22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14" fontId="0" fillId="0" borderId="0" xfId="0" applyNumberFormat="1" applyFill="1"/>
    <xf numFmtId="9" fontId="22" fillId="0" borderId="2" xfId="953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0" xfId="0" applyFill="1" applyAlignment="1">
      <alignment horizontal="center"/>
    </xf>
    <xf numFmtId="1" fontId="22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22" fillId="0" borderId="2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0" fontId="69" fillId="16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9" fillId="0" borderId="2" xfId="0" applyFont="1" applyFill="1" applyBorder="1" applyAlignment="1">
      <alignment horizontal="center" vertical="center"/>
    </xf>
    <xf numFmtId="14" fontId="0" fillId="19" borderId="0" xfId="0" applyNumberFormat="1" applyFill="1"/>
    <xf numFmtId="0" fontId="69" fillId="19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center"/>
    </xf>
    <xf numFmtId="9" fontId="39" fillId="2" borderId="1" xfId="953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/>
    </xf>
    <xf numFmtId="167" fontId="71" fillId="20" borderId="0" xfId="0" applyNumberFormat="1" applyFont="1" applyFill="1" applyBorder="1" applyAlignment="1">
      <alignment horizontal="left" vertical="center"/>
    </xf>
    <xf numFmtId="14" fontId="22" fillId="16" borderId="2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14" fontId="22" fillId="19" borderId="2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69" fillId="2" borderId="45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0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30" totalsRowShown="0" headerRowDxfId="20" dataDxfId="19">
  <sortState xmlns:xlrd2="http://schemas.microsoft.com/office/spreadsheetml/2017/richdata2" ref="A5:S56">
    <sortCondition ref="A3:A64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12" workbookViewId="0">
      <selection activeCell="C23" sqref="C23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513"/>
      <c r="C1" s="513"/>
      <c r="D1" s="513"/>
      <c r="E1" s="513"/>
      <c r="F1" s="513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3"/>
      <c r="D5" s="72"/>
      <c r="E5" s="11" t="s">
        <v>8</v>
      </c>
      <c r="F5" s="8"/>
    </row>
    <row r="6" spans="2:9" ht="15.75" thickBot="1">
      <c r="B6" s="73" t="s">
        <v>9</v>
      </c>
      <c r="C6" s="263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172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513" t="s">
        <v>362</v>
      </c>
      <c r="C15" s="513"/>
      <c r="D15" s="513"/>
      <c r="E15" s="513"/>
      <c r="F15" s="513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8" t="s">
        <v>275</v>
      </c>
      <c r="D17" s="6"/>
      <c r="E17" s="7" t="s">
        <v>4</v>
      </c>
      <c r="F17" s="6"/>
    </row>
    <row r="18" spans="2:6">
      <c r="B18" s="71" t="s">
        <v>5</v>
      </c>
      <c r="C18" s="298" t="s">
        <v>276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31" t="s">
        <v>314</v>
      </c>
      <c r="D20" s="6"/>
      <c r="E20" s="18"/>
      <c r="F20" s="6"/>
    </row>
    <row r="21" spans="2:6">
      <c r="B21" s="71" t="s">
        <v>10</v>
      </c>
      <c r="C21" s="106" t="s">
        <v>314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367</v>
      </c>
      <c r="D25" s="193">
        <v>1</v>
      </c>
      <c r="E25" s="204">
        <v>215240</v>
      </c>
      <c r="F25" s="28">
        <f>E25</f>
        <v>215240</v>
      </c>
    </row>
    <row r="26" spans="2:6">
      <c r="B26" s="16"/>
      <c r="C26" s="319"/>
      <c r="D26" s="117"/>
      <c r="E26" s="28" t="s">
        <v>18</v>
      </c>
      <c r="F26" s="28">
        <f>F25</f>
        <v>215240</v>
      </c>
    </row>
    <row r="29" spans="2:6">
      <c r="B29" s="513" t="s">
        <v>325</v>
      </c>
      <c r="C29" s="513"/>
      <c r="D29" s="513"/>
      <c r="E29" s="513"/>
      <c r="F29" s="513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98" t="s">
        <v>169</v>
      </c>
      <c r="D31" s="6"/>
      <c r="E31" s="7" t="s">
        <v>4</v>
      </c>
      <c r="F31" s="6"/>
    </row>
    <row r="32" spans="2:6">
      <c r="B32" s="173" t="s">
        <v>5</v>
      </c>
      <c r="C32" s="298" t="s">
        <v>260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80">
        <v>190453</v>
      </c>
      <c r="D34" s="6"/>
      <c r="E34" s="18"/>
      <c r="F34" s="6"/>
    </row>
    <row r="35" spans="2:6">
      <c r="B35" s="173" t="s">
        <v>10</v>
      </c>
      <c r="C35" s="106" t="s">
        <v>261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83" t="s">
        <v>326</v>
      </c>
      <c r="D39" s="284">
        <v>1</v>
      </c>
      <c r="E39" s="282">
        <v>397727</v>
      </c>
      <c r="F39" s="28">
        <f>E39*D39</f>
        <v>397727</v>
      </c>
    </row>
    <row r="40" spans="2:6">
      <c r="B40" s="16"/>
      <c r="C40" s="317"/>
      <c r="D40" s="28"/>
      <c r="E40" s="28" t="s">
        <v>18</v>
      </c>
      <c r="F40" s="28">
        <f>F39</f>
        <v>397727</v>
      </c>
    </row>
    <row r="42" spans="2:6">
      <c r="B42" s="513" t="s">
        <v>351</v>
      </c>
      <c r="C42" s="513"/>
      <c r="D42" s="513"/>
      <c r="E42" s="513"/>
      <c r="F42" s="513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1" t="s">
        <v>69</v>
      </c>
      <c r="D44" s="6"/>
      <c r="E44" s="7" t="s">
        <v>4</v>
      </c>
      <c r="F44" s="6"/>
    </row>
    <row r="45" spans="2:6">
      <c r="B45" s="71" t="s">
        <v>5</v>
      </c>
      <c r="C45" s="281" t="s">
        <v>274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2">
        <v>194030</v>
      </c>
      <c r="D47" s="6"/>
      <c r="E47" s="18"/>
      <c r="F47" s="6"/>
    </row>
    <row r="48" spans="2:6">
      <c r="B48" s="71" t="s">
        <v>10</v>
      </c>
      <c r="C48" s="106" t="s">
        <v>279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31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71" t="s">
        <v>16</v>
      </c>
      <c r="F51" s="75" t="s">
        <v>17</v>
      </c>
    </row>
    <row r="52" spans="2:6" ht="15.75" thickBot="1">
      <c r="B52" s="137">
        <v>3200000000</v>
      </c>
      <c r="C52" s="106" t="s">
        <v>352</v>
      </c>
      <c r="D52" s="385">
        <v>1</v>
      </c>
      <c r="E52" s="182">
        <v>299121</v>
      </c>
      <c r="F52" s="278">
        <v>299121</v>
      </c>
    </row>
    <row r="53" spans="2:6">
      <c r="B53" s="317"/>
      <c r="C53" s="317"/>
      <c r="D53" s="193"/>
      <c r="E53" s="372"/>
      <c r="F53" s="278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47"/>
  <sheetViews>
    <sheetView topLeftCell="A28" workbookViewId="0">
      <selection activeCell="K35" sqref="K35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423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0.5703125" bestFit="1" customWidth="1"/>
  </cols>
  <sheetData>
    <row r="1" spans="1:9" ht="16.5">
      <c r="A1" s="433" t="s">
        <v>382</v>
      </c>
      <c r="E1"/>
    </row>
    <row r="4" spans="1:9">
      <c r="B4" s="425" t="s">
        <v>372</v>
      </c>
      <c r="C4" s="425" t="s">
        <v>374</v>
      </c>
      <c r="D4" s="425" t="s">
        <v>375</v>
      </c>
      <c r="E4" s="425" t="s">
        <v>376</v>
      </c>
      <c r="F4" s="443" t="s">
        <v>377</v>
      </c>
      <c r="G4" s="443" t="s">
        <v>378</v>
      </c>
      <c r="H4" s="443" t="s">
        <v>379</v>
      </c>
      <c r="I4" s="425" t="s">
        <v>380</v>
      </c>
    </row>
    <row r="5" spans="1:9">
      <c r="B5" s="517" t="s">
        <v>39</v>
      </c>
      <c r="C5" s="454">
        <v>3221524</v>
      </c>
      <c r="D5" s="424">
        <f>+C5*19%</f>
        <v>612089.56000000006</v>
      </c>
      <c r="E5" s="426">
        <f>+C5+D5</f>
        <v>3833613.56</v>
      </c>
      <c r="F5" s="292">
        <v>294337</v>
      </c>
      <c r="G5" s="292">
        <v>231471</v>
      </c>
      <c r="H5" s="292" t="s">
        <v>427</v>
      </c>
      <c r="I5" s="491" t="s">
        <v>428</v>
      </c>
    </row>
    <row r="6" spans="1:9">
      <c r="B6" s="517"/>
      <c r="C6" s="454">
        <v>1231500</v>
      </c>
      <c r="D6" s="424">
        <f>+C6*19%</f>
        <v>233985</v>
      </c>
      <c r="E6" s="426">
        <f>+C6+D6</f>
        <v>1465485</v>
      </c>
      <c r="F6" s="292">
        <v>294337</v>
      </c>
      <c r="G6" s="292">
        <v>231471</v>
      </c>
      <c r="H6" s="292" t="s">
        <v>427</v>
      </c>
      <c r="I6" s="491" t="s">
        <v>429</v>
      </c>
    </row>
    <row r="9" spans="1:9">
      <c r="B9" s="425" t="s">
        <v>372</v>
      </c>
      <c r="C9" s="425" t="s">
        <v>374</v>
      </c>
      <c r="D9" s="425" t="s">
        <v>375</v>
      </c>
      <c r="E9" s="425" t="s">
        <v>376</v>
      </c>
      <c r="F9" s="443" t="s">
        <v>377</v>
      </c>
      <c r="G9" s="443" t="s">
        <v>378</v>
      </c>
      <c r="H9" s="443" t="s">
        <v>379</v>
      </c>
      <c r="I9" s="425" t="s">
        <v>380</v>
      </c>
    </row>
    <row r="10" spans="1:9">
      <c r="B10" s="517" t="s">
        <v>435</v>
      </c>
      <c r="C10" s="454">
        <f>12000*858.45</f>
        <v>10301400</v>
      </c>
      <c r="D10" s="424">
        <f>+C10*19%</f>
        <v>1957266</v>
      </c>
      <c r="E10" s="426">
        <f>+C10+D10</f>
        <v>12258666</v>
      </c>
      <c r="F10" s="292">
        <v>298754</v>
      </c>
      <c r="G10" s="292">
        <v>235255</v>
      </c>
      <c r="H10" s="292" t="s">
        <v>439</v>
      </c>
      <c r="I10" s="292">
        <v>45007</v>
      </c>
    </row>
    <row r="11" spans="1:9">
      <c r="B11" s="517"/>
      <c r="C11" s="454">
        <f>550*858.45</f>
        <v>472147.5</v>
      </c>
      <c r="D11" s="424">
        <f>+C11*19%</f>
        <v>89708.024999999994</v>
      </c>
      <c r="E11" s="426">
        <f>+C11+D11</f>
        <v>561855.52500000002</v>
      </c>
      <c r="F11" s="292">
        <v>299576</v>
      </c>
      <c r="G11" s="292">
        <v>235255</v>
      </c>
      <c r="H11" s="292" t="s">
        <v>440</v>
      </c>
      <c r="I11" s="292">
        <v>45015</v>
      </c>
    </row>
    <row r="14" spans="1:9">
      <c r="B14" s="425" t="s">
        <v>372</v>
      </c>
      <c r="C14" s="425" t="s">
        <v>374</v>
      </c>
      <c r="D14" s="425" t="s">
        <v>375</v>
      </c>
      <c r="E14" s="425" t="s">
        <v>376</v>
      </c>
      <c r="F14" s="443" t="s">
        <v>377</v>
      </c>
      <c r="G14" s="443" t="s">
        <v>378</v>
      </c>
      <c r="H14" s="443" t="s">
        <v>379</v>
      </c>
      <c r="I14" s="425" t="s">
        <v>380</v>
      </c>
    </row>
    <row r="15" spans="1:9">
      <c r="B15" s="496" t="s">
        <v>444</v>
      </c>
      <c r="C15" s="454">
        <v>170000</v>
      </c>
      <c r="D15" s="424">
        <f>+C15*19%</f>
        <v>32300</v>
      </c>
      <c r="E15" s="426">
        <f>+C15+D15</f>
        <v>202300</v>
      </c>
      <c r="F15" s="292">
        <v>298381</v>
      </c>
      <c r="G15" s="292">
        <v>234917</v>
      </c>
      <c r="H15" s="292" t="s">
        <v>442</v>
      </c>
      <c r="I15" s="292" t="s">
        <v>443</v>
      </c>
    </row>
    <row r="17" spans="2:9">
      <c r="B17" s="425" t="s">
        <v>372</v>
      </c>
      <c r="C17" s="425" t="s">
        <v>374</v>
      </c>
      <c r="D17" s="425" t="s">
        <v>375</v>
      </c>
      <c r="E17" s="425" t="s">
        <v>376</v>
      </c>
      <c r="F17" s="443" t="s">
        <v>377</v>
      </c>
      <c r="G17" s="443" t="s">
        <v>378</v>
      </c>
      <c r="H17" s="443" t="s">
        <v>379</v>
      </c>
      <c r="I17" s="425" t="s">
        <v>380</v>
      </c>
    </row>
    <row r="18" spans="2:9">
      <c r="B18" s="496" t="s">
        <v>447</v>
      </c>
      <c r="C18" s="454">
        <v>1749600</v>
      </c>
      <c r="D18" s="424">
        <f>+C18*19%</f>
        <v>332424</v>
      </c>
      <c r="E18" s="426">
        <f>+C18+D18</f>
        <v>2082024</v>
      </c>
      <c r="F18" s="292">
        <v>298152</v>
      </c>
      <c r="G18" s="292">
        <v>234565</v>
      </c>
      <c r="H18" s="292" t="s">
        <v>450</v>
      </c>
      <c r="I18" s="292" t="s">
        <v>451</v>
      </c>
    </row>
    <row r="20" spans="2:9">
      <c r="B20" s="425" t="s">
        <v>372</v>
      </c>
      <c r="C20" s="425" t="s">
        <v>374</v>
      </c>
      <c r="D20" s="425" t="s">
        <v>375</v>
      </c>
      <c r="E20" s="425" t="s">
        <v>376</v>
      </c>
      <c r="F20" s="443" t="s">
        <v>377</v>
      </c>
      <c r="G20" s="443" t="s">
        <v>378</v>
      </c>
      <c r="H20" s="443" t="s">
        <v>379</v>
      </c>
      <c r="I20" s="425" t="s">
        <v>380</v>
      </c>
    </row>
    <row r="21" spans="2:9">
      <c r="B21" s="517" t="s">
        <v>384</v>
      </c>
      <c r="C21" s="454">
        <v>674094</v>
      </c>
      <c r="D21" s="424">
        <f t="shared" ref="D21:D23" si="0">+C21*19%</f>
        <v>128077.86</v>
      </c>
      <c r="E21" s="426">
        <f t="shared" ref="E21:E23" si="1">+C21+D21</f>
        <v>802171.86</v>
      </c>
      <c r="F21" s="292">
        <v>302309</v>
      </c>
      <c r="G21" s="292">
        <v>231551</v>
      </c>
      <c r="H21" s="292" t="s">
        <v>459</v>
      </c>
      <c r="I21" s="292" t="s">
        <v>460</v>
      </c>
    </row>
    <row r="22" spans="2:9">
      <c r="B22" s="517"/>
      <c r="C22" s="454">
        <v>25000</v>
      </c>
      <c r="D22" s="424">
        <f t="shared" si="0"/>
        <v>4750</v>
      </c>
      <c r="E22" s="426">
        <f t="shared" si="1"/>
        <v>29750</v>
      </c>
      <c r="F22" s="292">
        <v>302309</v>
      </c>
      <c r="G22" s="292">
        <v>231551</v>
      </c>
      <c r="H22" s="292" t="s">
        <v>459</v>
      </c>
      <c r="I22" s="292" t="s">
        <v>460</v>
      </c>
    </row>
    <row r="23" spans="2:9">
      <c r="B23" s="517"/>
      <c r="C23" s="454">
        <v>246240</v>
      </c>
      <c r="D23" s="424">
        <f t="shared" si="0"/>
        <v>46785.599999999999</v>
      </c>
      <c r="E23" s="426">
        <f t="shared" si="1"/>
        <v>293025.59999999998</v>
      </c>
      <c r="F23" s="292">
        <v>302309</v>
      </c>
      <c r="G23" s="292">
        <v>231551</v>
      </c>
      <c r="H23" s="292" t="s">
        <v>459</v>
      </c>
      <c r="I23" s="292" t="s">
        <v>460</v>
      </c>
    </row>
    <row r="26" spans="2:9">
      <c r="B26" s="425" t="s">
        <v>372</v>
      </c>
      <c r="C26" s="425" t="s">
        <v>374</v>
      </c>
      <c r="D26" s="425" t="s">
        <v>375</v>
      </c>
      <c r="E26" s="425" t="s">
        <v>376</v>
      </c>
      <c r="F26" s="443" t="s">
        <v>377</v>
      </c>
      <c r="G26" s="443" t="s">
        <v>378</v>
      </c>
      <c r="H26" s="443" t="s">
        <v>379</v>
      </c>
      <c r="I26" s="425" t="s">
        <v>380</v>
      </c>
    </row>
    <row r="27" spans="2:9">
      <c r="B27" s="496" t="s">
        <v>444</v>
      </c>
      <c r="C27" s="454">
        <v>170000</v>
      </c>
      <c r="D27" s="424">
        <f>+C27*19%</f>
        <v>32300</v>
      </c>
      <c r="E27" s="426">
        <f>+C27+D27</f>
        <v>202300</v>
      </c>
      <c r="F27" s="292">
        <v>301539</v>
      </c>
      <c r="G27" s="292">
        <v>230705</v>
      </c>
      <c r="H27" s="292" t="s">
        <v>463</v>
      </c>
      <c r="I27" s="292" t="s">
        <v>464</v>
      </c>
    </row>
    <row r="30" spans="2:9">
      <c r="B30" s="425" t="s">
        <v>372</v>
      </c>
      <c r="C30" s="425" t="s">
        <v>374</v>
      </c>
      <c r="D30" s="425" t="s">
        <v>375</v>
      </c>
      <c r="E30" s="425" t="s">
        <v>376</v>
      </c>
      <c r="F30" s="443" t="s">
        <v>377</v>
      </c>
      <c r="G30" s="443" t="s">
        <v>378</v>
      </c>
      <c r="H30" s="443" t="s">
        <v>379</v>
      </c>
      <c r="I30" s="425" t="s">
        <v>380</v>
      </c>
    </row>
    <row r="31" spans="2:9">
      <c r="B31" s="496" t="s">
        <v>368</v>
      </c>
      <c r="C31" s="454">
        <v>339357</v>
      </c>
      <c r="D31" s="424">
        <f>+C31*19%</f>
        <v>64477.83</v>
      </c>
      <c r="E31" s="426">
        <f>+C31+D31</f>
        <v>403834.83</v>
      </c>
      <c r="F31" s="292">
        <v>302928</v>
      </c>
      <c r="G31" s="292">
        <v>236436</v>
      </c>
      <c r="H31" s="292" t="s">
        <v>469</v>
      </c>
      <c r="I31" s="292" t="s">
        <v>470</v>
      </c>
    </row>
    <row r="34" spans="2:9">
      <c r="B34" s="425" t="s">
        <v>372</v>
      </c>
      <c r="C34" s="425" t="s">
        <v>374</v>
      </c>
      <c r="D34" s="425" t="s">
        <v>375</v>
      </c>
      <c r="E34" s="425" t="s">
        <v>376</v>
      </c>
      <c r="F34" s="443" t="s">
        <v>377</v>
      </c>
      <c r="G34" s="443" t="s">
        <v>378</v>
      </c>
      <c r="H34" s="443" t="s">
        <v>379</v>
      </c>
      <c r="I34" s="425" t="s">
        <v>380</v>
      </c>
    </row>
    <row r="35" spans="2:9">
      <c r="B35" s="496" t="s">
        <v>39</v>
      </c>
      <c r="C35" s="377">
        <f>821.55*517.67</f>
        <v>425291.78849999997</v>
      </c>
      <c r="D35" s="424">
        <f>+C35*19%</f>
        <v>80805.439814999991</v>
      </c>
      <c r="E35" s="426">
        <f>+C35+D35</f>
        <v>506097.22831499996</v>
      </c>
      <c r="F35" s="292">
        <v>302925</v>
      </c>
      <c r="G35" s="292">
        <v>238851</v>
      </c>
      <c r="H35" s="292" t="s">
        <v>471</v>
      </c>
      <c r="I35" s="292" t="s">
        <v>472</v>
      </c>
    </row>
    <row r="38" spans="2:9">
      <c r="B38" s="425" t="s">
        <v>372</v>
      </c>
      <c r="C38" s="425" t="s">
        <v>374</v>
      </c>
      <c r="D38" s="425" t="s">
        <v>375</v>
      </c>
      <c r="E38" s="425" t="s">
        <v>376</v>
      </c>
      <c r="F38" s="443" t="s">
        <v>377</v>
      </c>
      <c r="G38" s="443" t="s">
        <v>378</v>
      </c>
      <c r="H38" s="443" t="s">
        <v>379</v>
      </c>
      <c r="I38" s="425" t="s">
        <v>380</v>
      </c>
    </row>
    <row r="39" spans="2:9">
      <c r="B39" s="496" t="s">
        <v>39</v>
      </c>
      <c r="C39" s="377">
        <f>821.55*517.67</f>
        <v>425291.78849999997</v>
      </c>
      <c r="D39" s="424">
        <f>+C39*19%</f>
        <v>80805.439814999991</v>
      </c>
      <c r="E39" s="426">
        <f>+C39+D39</f>
        <v>506097.22831499996</v>
      </c>
      <c r="F39" s="292">
        <v>302926</v>
      </c>
      <c r="G39" s="292">
        <v>238852</v>
      </c>
      <c r="H39" s="292" t="s">
        <v>473</v>
      </c>
      <c r="I39" s="292" t="s">
        <v>474</v>
      </c>
    </row>
    <row r="42" spans="2:9">
      <c r="B42" s="425" t="s">
        <v>372</v>
      </c>
      <c r="C42" s="425" t="s">
        <v>374</v>
      </c>
      <c r="D42" s="425" t="s">
        <v>375</v>
      </c>
      <c r="E42" s="425" t="s">
        <v>376</v>
      </c>
      <c r="F42" s="443" t="s">
        <v>377</v>
      </c>
      <c r="G42" s="443" t="s">
        <v>378</v>
      </c>
      <c r="H42" s="443" t="s">
        <v>379</v>
      </c>
      <c r="I42" s="425" t="s">
        <v>380</v>
      </c>
    </row>
    <row r="43" spans="2:9">
      <c r="B43" s="496" t="s">
        <v>476</v>
      </c>
      <c r="C43" s="377">
        <f>35812.42*6.88</f>
        <v>246389.44959999999</v>
      </c>
      <c r="D43" s="424">
        <f>+C43*19%</f>
        <v>46813.995424000001</v>
      </c>
      <c r="E43" s="426">
        <f>+C43+D43</f>
        <v>293203.44502400002</v>
      </c>
      <c r="F43" s="292">
        <v>303027</v>
      </c>
      <c r="G43" s="292">
        <v>238958</v>
      </c>
      <c r="H43" s="292" t="s">
        <v>475</v>
      </c>
      <c r="I43" s="292" t="s">
        <v>477</v>
      </c>
    </row>
    <row r="46" spans="2:9">
      <c r="B46" s="425" t="s">
        <v>372</v>
      </c>
      <c r="C46" s="425" t="s">
        <v>374</v>
      </c>
      <c r="D46" s="425" t="s">
        <v>375</v>
      </c>
      <c r="E46" s="425" t="s">
        <v>376</v>
      </c>
      <c r="F46" s="443" t="s">
        <v>377</v>
      </c>
      <c r="G46" s="443" t="s">
        <v>378</v>
      </c>
      <c r="H46" s="443" t="s">
        <v>379</v>
      </c>
      <c r="I46" s="425" t="s">
        <v>380</v>
      </c>
    </row>
    <row r="47" spans="2:9">
      <c r="B47" s="496" t="s">
        <v>420</v>
      </c>
      <c r="C47" s="377">
        <v>385000</v>
      </c>
      <c r="D47" s="424">
        <f>+C47*19%</f>
        <v>73150</v>
      </c>
      <c r="E47" s="426">
        <f>+C47+D47</f>
        <v>458150</v>
      </c>
      <c r="F47" s="292">
        <v>303060</v>
      </c>
      <c r="G47" s="292">
        <v>238970</v>
      </c>
      <c r="H47" s="292" t="s">
        <v>478</v>
      </c>
      <c r="I47" s="292" t="s">
        <v>479</v>
      </c>
    </row>
  </sheetData>
  <mergeCells count="3">
    <mergeCell ref="B5:B6"/>
    <mergeCell ref="B10:B11"/>
    <mergeCell ref="B21:B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514" t="s">
        <v>178</v>
      </c>
      <c r="C2" s="514"/>
      <c r="D2" s="514"/>
      <c r="E2" s="514"/>
      <c r="F2" s="514"/>
    </row>
    <row r="3" spans="2:6" ht="15.75" thickBot="1">
      <c r="B3" s="31"/>
      <c r="C3" s="32" t="s">
        <v>173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514" t="s">
        <v>179</v>
      </c>
      <c r="C15" s="514"/>
      <c r="D15" s="514"/>
      <c r="E15" s="514"/>
      <c r="F15" s="514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14046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138668</v>
      </c>
      <c r="D20" s="235"/>
      <c r="E20" s="243"/>
      <c r="F20" s="237"/>
    </row>
    <row r="21" spans="2:6" ht="15.75" thickBot="1">
      <c r="B21" s="58" t="s">
        <v>10</v>
      </c>
      <c r="C21" s="244">
        <v>4700029716</v>
      </c>
      <c r="D21" s="235"/>
      <c r="E21" s="243"/>
      <c r="F21" s="237"/>
    </row>
    <row r="22" spans="2:6" ht="15.75" thickBot="1">
      <c r="B22" s="245" t="s">
        <v>11</v>
      </c>
      <c r="C22" s="240" t="s">
        <v>154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5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514" t="s">
        <v>180</v>
      </c>
      <c r="C28" s="514"/>
      <c r="D28" s="514"/>
      <c r="E28" s="514"/>
      <c r="F28" s="514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514" t="s">
        <v>181</v>
      </c>
      <c r="C41" s="514"/>
      <c r="D41" s="514"/>
      <c r="E41" s="514"/>
      <c r="F41" s="514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514" t="s">
        <v>182</v>
      </c>
      <c r="C54" s="514"/>
      <c r="D54" s="514"/>
      <c r="E54" s="514"/>
      <c r="F54" s="514"/>
    </row>
    <row r="55" spans="2:6" ht="15.75" thickBot="1">
      <c r="B55" s="31" t="s">
        <v>172</v>
      </c>
      <c r="C55" s="32" t="s">
        <v>177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514" t="s">
        <v>184</v>
      </c>
      <c r="C2" s="514"/>
      <c r="D2" s="514"/>
      <c r="E2" s="514"/>
      <c r="F2" s="514"/>
    </row>
    <row r="3" spans="2:6" ht="15.75" thickBot="1">
      <c r="B3" s="31"/>
      <c r="C3" s="32" t="s">
        <v>183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514" t="s">
        <v>189</v>
      </c>
      <c r="C15" s="514"/>
      <c r="D15" s="514"/>
      <c r="E15" s="514"/>
      <c r="F15" s="514"/>
    </row>
    <row r="16" spans="2:6" ht="15.75" thickBot="1">
      <c r="B16" s="31"/>
      <c r="C16" s="32" t="s">
        <v>185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14042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138677</v>
      </c>
      <c r="D20" s="235"/>
      <c r="E20" s="243"/>
      <c r="F20" s="237"/>
    </row>
    <row r="21" spans="2:6" ht="15.75" thickBot="1">
      <c r="B21" s="58" t="s">
        <v>10</v>
      </c>
      <c r="C21" s="244">
        <v>4700029710</v>
      </c>
      <c r="D21" s="235"/>
      <c r="E21" s="243"/>
      <c r="F21" s="237"/>
    </row>
    <row r="22" spans="2:6" ht="15.75" thickBot="1">
      <c r="B22" s="245" t="s">
        <v>11</v>
      </c>
      <c r="C22" s="240" t="s">
        <v>158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0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514" t="s">
        <v>190</v>
      </c>
      <c r="C28" s="514"/>
      <c r="D28" s="514"/>
      <c r="E28" s="514"/>
      <c r="F28" s="514"/>
    </row>
    <row r="29" spans="2:6" ht="15.75" thickBot="1">
      <c r="B29" s="31"/>
      <c r="C29" s="32" t="s">
        <v>186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514" t="s">
        <v>191</v>
      </c>
      <c r="C41" s="514"/>
      <c r="D41" s="514"/>
      <c r="E41" s="514"/>
      <c r="F41" s="514"/>
    </row>
    <row r="42" spans="2:6" ht="15.75" thickBot="1">
      <c r="B42" s="31"/>
      <c r="C42" s="32" t="s">
        <v>187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514" t="s">
        <v>192</v>
      </c>
      <c r="C54" s="514"/>
      <c r="D54" s="514"/>
      <c r="E54" s="514"/>
      <c r="F54" s="514"/>
    </row>
    <row r="55" spans="2:6" ht="15.75" thickBot="1">
      <c r="B55" s="31" t="s">
        <v>172</v>
      </c>
      <c r="C55" s="32" t="s">
        <v>188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160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C12"/>
  <sheetViews>
    <sheetView showGridLines="0" workbookViewId="0">
      <selection activeCell="B2" sqref="B2:C10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3">
      <c r="B2" t="s">
        <v>390</v>
      </c>
    </row>
    <row r="5" spans="2:3" ht="18.75">
      <c r="B5" t="s">
        <v>391</v>
      </c>
      <c r="C5" s="444" t="s">
        <v>467</v>
      </c>
    </row>
    <row r="6" spans="2:3" ht="18.75">
      <c r="B6" t="s">
        <v>3</v>
      </c>
      <c r="C6" s="444" t="str">
        <f>VLOOKUP(C5,'LISTADO CLINICAS'!B3:C21,2,1)</f>
        <v>76.018.992-8</v>
      </c>
    </row>
    <row r="7" spans="2:3" ht="18.75">
      <c r="B7" t="s">
        <v>392</v>
      </c>
      <c r="C7" s="445">
        <v>7102</v>
      </c>
    </row>
    <row r="8" spans="2:3" ht="18.75">
      <c r="B8" t="s">
        <v>393</v>
      </c>
      <c r="C8" s="451" t="s">
        <v>466</v>
      </c>
    </row>
    <row r="9" spans="2:3" ht="18.75">
      <c r="B9" t="s">
        <v>86</v>
      </c>
      <c r="C9" s="445" t="s">
        <v>408</v>
      </c>
    </row>
    <row r="10" spans="2:3" ht="21">
      <c r="B10" t="s">
        <v>394</v>
      </c>
      <c r="C10" s="505">
        <v>385000</v>
      </c>
    </row>
    <row r="11" spans="2:3" ht="18.75">
      <c r="C11" s="445"/>
    </row>
    <row r="12" spans="2:3">
      <c r="B12" t="s">
        <v>416</v>
      </c>
      <c r="C12" t="s">
        <v>422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S123"/>
  <sheetViews>
    <sheetView tabSelected="1" topLeftCell="H4" zoomScaleNormal="100" workbookViewId="0">
      <selection activeCell="M12" sqref="M12"/>
    </sheetView>
  </sheetViews>
  <sheetFormatPr baseColWidth="10" defaultRowHeight="15"/>
  <cols>
    <col min="1" max="1" width="5.42578125" style="99" customWidth="1"/>
    <col min="2" max="2" width="41" style="264" bestFit="1" customWidth="1"/>
    <col min="3" max="3" width="20.42578125" style="264" customWidth="1"/>
    <col min="4" max="4" width="11.140625" style="233" customWidth="1"/>
    <col min="5" max="5" width="15" style="233" customWidth="1"/>
    <col min="6" max="6" width="15" style="265" customWidth="1"/>
    <col min="7" max="7" width="63.85546875" style="265" customWidth="1"/>
    <col min="8" max="8" width="15.85546875" style="232" bestFit="1" customWidth="1"/>
    <col min="9" max="9" width="20.42578125" style="266" customWidth="1"/>
    <col min="10" max="10" width="16.7109375" style="232" bestFit="1" customWidth="1"/>
    <col min="11" max="11" width="20.140625" style="232" customWidth="1"/>
    <col min="12" max="12" width="16.42578125" style="232" customWidth="1"/>
    <col min="13" max="13" width="14.140625" style="264" customWidth="1"/>
    <col min="14" max="14" width="33.140625" style="264" bestFit="1" customWidth="1"/>
    <col min="15" max="15" width="20.5703125" style="264" customWidth="1"/>
    <col min="16" max="16" width="17.5703125" style="264" customWidth="1"/>
    <col min="17" max="17" width="23.42578125" style="264" bestFit="1" customWidth="1"/>
    <col min="18" max="18" width="85" style="264" customWidth="1"/>
    <col min="19" max="19" width="32" style="257" customWidth="1"/>
    <col min="20" max="118" width="11.42578125" style="99"/>
    <col min="119" max="119" width="20.5703125" style="99" bestFit="1" customWidth="1"/>
    <col min="120" max="16384" width="11.42578125" style="99"/>
  </cols>
  <sheetData>
    <row r="1" spans="1:19">
      <c r="A1" s="520" t="s">
        <v>388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9">
      <c r="A2" s="520"/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</row>
    <row r="3" spans="1:19" ht="31.5">
      <c r="A3" s="258" t="s">
        <v>383</v>
      </c>
      <c r="B3" s="259" t="s">
        <v>129</v>
      </c>
      <c r="C3" s="260" t="s">
        <v>40</v>
      </c>
      <c r="D3" s="260" t="s">
        <v>41</v>
      </c>
      <c r="E3" s="260" t="s">
        <v>195</v>
      </c>
      <c r="F3" s="260" t="s">
        <v>11</v>
      </c>
      <c r="G3" s="260" t="s">
        <v>109</v>
      </c>
      <c r="H3" s="260" t="s">
        <v>0</v>
      </c>
      <c r="I3" s="260" t="s">
        <v>10</v>
      </c>
      <c r="J3" s="260" t="s">
        <v>137</v>
      </c>
      <c r="K3" s="260" t="s">
        <v>87</v>
      </c>
      <c r="L3" s="260" t="s">
        <v>86</v>
      </c>
      <c r="M3" s="260" t="s">
        <v>42</v>
      </c>
      <c r="N3" s="261" t="s">
        <v>95</v>
      </c>
      <c r="O3" s="260" t="s">
        <v>43</v>
      </c>
      <c r="P3" s="260" t="s">
        <v>134</v>
      </c>
      <c r="Q3" s="260" t="s">
        <v>135</v>
      </c>
      <c r="R3" s="262" t="s">
        <v>44</v>
      </c>
      <c r="S3" s="277" t="s">
        <v>194</v>
      </c>
    </row>
    <row r="4" spans="1:19" s="428" customFormat="1" ht="16.5">
      <c r="A4" s="495"/>
      <c r="B4" s="456" t="s">
        <v>259</v>
      </c>
      <c r="C4" s="457">
        <f>35812.42*6.88</f>
        <v>246389.44959999999</v>
      </c>
      <c r="D4" s="458" t="s">
        <v>387</v>
      </c>
      <c r="E4" s="459"/>
      <c r="F4" s="458"/>
      <c r="G4" s="460" t="s">
        <v>465</v>
      </c>
      <c r="H4">
        <v>238958</v>
      </c>
      <c r="I4" s="293"/>
      <c r="J4" s="509">
        <v>173554</v>
      </c>
      <c r="K4" s="293"/>
      <c r="L4" s="293"/>
      <c r="M4" s="494">
        <v>45044</v>
      </c>
      <c r="N4" s="296"/>
      <c r="O4" s="398"/>
      <c r="P4" s="296"/>
      <c r="Q4" s="296"/>
      <c r="R4" s="414"/>
      <c r="S4" s="427"/>
    </row>
    <row r="5" spans="1:19" s="428" customFormat="1" ht="16.5">
      <c r="A5" s="455"/>
      <c r="B5" s="461" t="s">
        <v>274</v>
      </c>
      <c r="C5" s="457"/>
      <c r="D5" s="458" t="s">
        <v>387</v>
      </c>
      <c r="E5" s="458"/>
      <c r="F5" s="458"/>
      <c r="G5" s="460" t="s">
        <v>389</v>
      </c>
      <c r="H5" s="484"/>
      <c r="I5" s="293"/>
      <c r="J5" s="485"/>
      <c r="K5" s="293"/>
      <c r="L5" s="293"/>
      <c r="M5" s="478"/>
      <c r="N5" s="296"/>
      <c r="O5" s="398"/>
      <c r="P5" s="296"/>
      <c r="Q5" s="296"/>
      <c r="R5" s="414"/>
      <c r="S5" s="427"/>
    </row>
    <row r="6" spans="1:19" s="428" customFormat="1" ht="16.5">
      <c r="A6" s="455"/>
      <c r="B6" s="461" t="s">
        <v>373</v>
      </c>
      <c r="C6" s="462"/>
      <c r="D6" s="458" t="s">
        <v>387</v>
      </c>
      <c r="E6" s="459"/>
      <c r="F6" s="458"/>
      <c r="G6" s="463"/>
      <c r="H6" s="484"/>
      <c r="I6" s="293"/>
      <c r="J6" s="476"/>
      <c r="K6" s="293"/>
      <c r="L6" s="293"/>
      <c r="M6" s="478"/>
      <c r="N6" s="296"/>
      <c r="O6" s="398"/>
      <c r="P6" s="296"/>
      <c r="Q6" s="296"/>
      <c r="R6" s="414"/>
      <c r="S6" s="429"/>
    </row>
    <row r="7" spans="1:19" s="428" customFormat="1" ht="16.5">
      <c r="A7" s="433" t="s">
        <v>382</v>
      </c>
      <c r="B7" s="499" t="s">
        <v>405</v>
      </c>
      <c r="C7" s="432">
        <v>413413</v>
      </c>
      <c r="D7" s="296" t="s">
        <v>387</v>
      </c>
      <c r="E7" s="497"/>
      <c r="F7" s="296"/>
      <c r="G7" s="429" t="s">
        <v>457</v>
      </c>
      <c r="H7">
        <v>236562</v>
      </c>
      <c r="I7" t="s">
        <v>458</v>
      </c>
      <c r="J7">
        <v>170768</v>
      </c>
      <c r="K7" s="293"/>
      <c r="L7" s="293"/>
      <c r="M7">
        <v>301865</v>
      </c>
      <c r="N7" s="296"/>
      <c r="O7" s="316"/>
      <c r="P7" s="296"/>
      <c r="Q7" s="296"/>
      <c r="R7" s="414"/>
      <c r="S7" s="429"/>
    </row>
    <row r="8" spans="1:19" s="428" customFormat="1" ht="16.5">
      <c r="A8" s="495"/>
      <c r="B8" s="500" t="s">
        <v>278</v>
      </c>
      <c r="C8" s="501">
        <v>4206547</v>
      </c>
      <c r="D8" s="296" t="s">
        <v>387</v>
      </c>
      <c r="E8" s="497"/>
      <c r="F8" s="296"/>
      <c r="G8" s="502" t="s">
        <v>403</v>
      </c>
      <c r="H8" s="476"/>
      <c r="I8" s="486"/>
      <c r="J8" s="478"/>
      <c r="K8" s="293"/>
      <c r="L8" s="293"/>
      <c r="M8" s="494">
        <v>45044</v>
      </c>
      <c r="N8" s="296"/>
      <c r="O8" s="398"/>
      <c r="P8" s="296"/>
      <c r="Q8" s="296"/>
      <c r="R8" s="414"/>
      <c r="S8" s="429"/>
    </row>
    <row r="9" spans="1:19" s="428" customFormat="1" ht="16.5">
      <c r="A9" s="495"/>
      <c r="B9" s="503" t="s">
        <v>278</v>
      </c>
      <c r="C9" s="504">
        <v>2719938</v>
      </c>
      <c r="D9" s="296" t="s">
        <v>387</v>
      </c>
      <c r="E9" s="497"/>
      <c r="F9" s="296"/>
      <c r="G9" s="502" t="s">
        <v>404</v>
      </c>
      <c r="H9" s="476"/>
      <c r="I9" s="293"/>
      <c r="J9" s="478"/>
      <c r="K9" s="293"/>
      <c r="L9" s="293"/>
      <c r="M9" s="494">
        <v>45044</v>
      </c>
      <c r="N9" s="296"/>
      <c r="O9" s="398"/>
      <c r="P9" s="296"/>
      <c r="Q9" s="296"/>
      <c r="R9" s="414"/>
      <c r="S9" s="429"/>
    </row>
    <row r="10" spans="1:19" s="483" customFormat="1" ht="16.5">
      <c r="A10" s="495"/>
      <c r="B10" s="475" t="s">
        <v>368</v>
      </c>
      <c r="C10" s="297">
        <v>339357</v>
      </c>
      <c r="D10" s="293" t="s">
        <v>387</v>
      </c>
      <c r="E10" s="476"/>
      <c r="F10" s="293"/>
      <c r="G10" s="477" t="s">
        <v>422</v>
      </c>
      <c r="H10">
        <v>236436</v>
      </c>
      <c r="I10">
        <v>4500527666</v>
      </c>
      <c r="J10" s="507">
        <v>173459</v>
      </c>
      <c r="K10" s="478"/>
      <c r="L10">
        <v>1000164777</v>
      </c>
      <c r="M10">
        <v>304696</v>
      </c>
      <c r="N10" s="293"/>
      <c r="O10" s="481"/>
      <c r="P10" s="293"/>
      <c r="Q10" s="293"/>
      <c r="R10" s="482"/>
      <c r="S10" s="477"/>
    </row>
    <row r="11" spans="1:19" s="428" customFormat="1" ht="16.5">
      <c r="A11" s="455"/>
      <c r="B11" s="464" t="s">
        <v>381</v>
      </c>
      <c r="C11" s="462">
        <v>492722</v>
      </c>
      <c r="D11" s="465" t="s">
        <v>387</v>
      </c>
      <c r="E11" s="466"/>
      <c r="F11" s="466"/>
      <c r="G11" s="467" t="s">
        <v>415</v>
      </c>
      <c r="H11" s="478"/>
      <c r="I11" s="478"/>
      <c r="J11" s="479"/>
      <c r="K11" s="361"/>
      <c r="L11" s="361"/>
      <c r="M11" s="480"/>
      <c r="N11" s="316"/>
      <c r="O11" s="398"/>
      <c r="P11" s="296"/>
      <c r="Q11" s="296"/>
      <c r="R11" s="414"/>
      <c r="S11" s="429"/>
    </row>
    <row r="12" spans="1:19" s="428" customFormat="1" ht="19.5" customHeight="1">
      <c r="A12" s="455"/>
      <c r="B12" s="464" t="s">
        <v>384</v>
      </c>
      <c r="C12" s="462">
        <v>0</v>
      </c>
      <c r="D12" s="465" t="s">
        <v>387</v>
      </c>
      <c r="E12" s="466"/>
      <c r="F12" s="466"/>
      <c r="G12" s="468" t="s">
        <v>461</v>
      </c>
      <c r="H12" s="484"/>
      <c r="I12" s="478"/>
      <c r="J12" s="478"/>
      <c r="K12" s="361"/>
      <c r="L12" s="361"/>
      <c r="M12" s="478"/>
      <c r="N12" s="316"/>
      <c r="O12" s="316"/>
      <c r="P12" s="296"/>
      <c r="Q12" s="296"/>
      <c r="R12" s="414"/>
      <c r="S12" s="429"/>
    </row>
    <row r="13" spans="1:19" s="428" customFormat="1" ht="16.5">
      <c r="A13" s="495"/>
      <c r="B13" s="437" t="s">
        <v>39</v>
      </c>
      <c r="C13" s="432">
        <f>821.55*517.67</f>
        <v>425291.78849999997</v>
      </c>
      <c r="D13" s="438" t="s">
        <v>387</v>
      </c>
      <c r="E13" s="430"/>
      <c r="F13" s="402"/>
      <c r="G13" s="440" t="s">
        <v>417</v>
      </c>
      <c r="H13">
        <v>238851</v>
      </c>
      <c r="I13">
        <v>4500025692</v>
      </c>
      <c r="J13" s="296"/>
      <c r="K13" s="478"/>
      <c r="L13">
        <v>1000098549</v>
      </c>
      <c r="M13" s="494">
        <v>45044</v>
      </c>
      <c r="N13" s="316"/>
      <c r="O13" s="316"/>
      <c r="P13" s="296"/>
      <c r="Q13" s="296"/>
      <c r="R13" s="414"/>
      <c r="S13" s="431"/>
    </row>
    <row r="14" spans="1:19" s="292" customFormat="1" ht="16.5">
      <c r="A14" s="495"/>
      <c r="B14" s="437" t="s">
        <v>39</v>
      </c>
      <c r="C14" s="432">
        <f>821.55*517.67</f>
        <v>425291.78849999997</v>
      </c>
      <c r="D14" s="398"/>
      <c r="E14" s="430"/>
      <c r="F14" s="402"/>
      <c r="G14" s="440" t="s">
        <v>462</v>
      </c>
      <c r="H14">
        <v>238852</v>
      </c>
      <c r="I14">
        <v>4500025692</v>
      </c>
      <c r="J14" s="478"/>
      <c r="K14" s="487"/>
      <c r="L14">
        <v>1000098548</v>
      </c>
      <c r="M14" s="508">
        <v>45044</v>
      </c>
      <c r="N14" s="398"/>
      <c r="O14" s="398"/>
      <c r="P14" s="402"/>
      <c r="Q14" s="402"/>
      <c r="R14" s="415"/>
      <c r="S14" s="431"/>
    </row>
    <row r="15" spans="1:19" s="292" customFormat="1" ht="16.5">
      <c r="A15" s="455"/>
      <c r="B15" s="473" t="s">
        <v>407</v>
      </c>
      <c r="C15" s="469">
        <v>250000</v>
      </c>
      <c r="D15" s="472"/>
      <c r="E15" s="470"/>
      <c r="F15" s="458">
        <v>7064</v>
      </c>
      <c r="G15" s="474"/>
      <c r="H15" s="484"/>
      <c r="I15" s="478"/>
      <c r="J15" s="478"/>
      <c r="K15" s="293"/>
      <c r="L15" s="477"/>
      <c r="M15" s="478"/>
      <c r="N15" s="398"/>
      <c r="O15" s="398"/>
      <c r="P15" s="402"/>
      <c r="Q15" s="402"/>
      <c r="R15" s="415"/>
      <c r="S15" s="431"/>
    </row>
    <row r="16" spans="1:19" s="428" customFormat="1" ht="16.5">
      <c r="A16" s="433" t="s">
        <v>382</v>
      </c>
      <c r="B16" s="437" t="s">
        <v>39</v>
      </c>
      <c r="C16" s="432">
        <v>3221524</v>
      </c>
      <c r="D16" s="398"/>
      <c r="E16" s="430">
        <v>44921</v>
      </c>
      <c r="F16" s="402">
        <v>7529</v>
      </c>
      <c r="G16" s="441" t="s">
        <v>418</v>
      </c>
      <c r="H16" s="484">
        <v>231471</v>
      </c>
      <c r="I16" s="478">
        <v>4500052397</v>
      </c>
      <c r="J16" s="478">
        <v>162329</v>
      </c>
      <c r="K16" s="487"/>
      <c r="L16" s="493">
        <v>1000098161</v>
      </c>
      <c r="M16">
        <v>301699</v>
      </c>
      <c r="N16" s="398" t="s">
        <v>482</v>
      </c>
      <c r="O16" s="398"/>
      <c r="P16" s="402"/>
      <c r="Q16" s="402"/>
      <c r="R16" s="415"/>
      <c r="S16" s="431"/>
    </row>
    <row r="17" spans="1:19" s="292" customFormat="1" ht="16.5">
      <c r="A17" s="433" t="s">
        <v>382</v>
      </c>
      <c r="B17" s="437" t="s">
        <v>39</v>
      </c>
      <c r="C17" s="432">
        <v>1231500</v>
      </c>
      <c r="D17" s="398"/>
      <c r="E17" s="430"/>
      <c r="F17" s="402"/>
      <c r="G17" s="441" t="s">
        <v>419</v>
      </c>
      <c r="H17" s="484">
        <v>231471</v>
      </c>
      <c r="I17" s="478">
        <v>4500052397</v>
      </c>
      <c r="J17" s="478">
        <v>162329</v>
      </c>
      <c r="K17" s="487"/>
      <c r="L17" s="493">
        <v>1000098160</v>
      </c>
      <c r="M17">
        <v>301699</v>
      </c>
      <c r="N17" s="398"/>
      <c r="O17" s="398"/>
      <c r="P17" s="402"/>
      <c r="Q17" s="402"/>
      <c r="R17" s="415"/>
      <c r="S17" s="431"/>
    </row>
    <row r="18" spans="1:19" s="292" customFormat="1" ht="16.5">
      <c r="A18" s="490"/>
      <c r="B18" s="473" t="s">
        <v>420</v>
      </c>
      <c r="C18" s="469">
        <v>385000</v>
      </c>
      <c r="D18" s="472"/>
      <c r="E18" s="470"/>
      <c r="F18" s="471">
        <v>7102</v>
      </c>
      <c r="G18" s="474" t="s">
        <v>421</v>
      </c>
      <c r="H18" s="506">
        <v>45044</v>
      </c>
      <c r="I18" s="478" t="s">
        <v>466</v>
      </c>
      <c r="J18" s="478"/>
      <c r="K18" s="478"/>
      <c r="L18" s="493"/>
      <c r="M18" s="492"/>
      <c r="N18" s="398"/>
      <c r="O18" s="398"/>
      <c r="P18" s="402"/>
      <c r="Q18" s="402"/>
      <c r="R18" s="415"/>
      <c r="S18" s="431"/>
    </row>
    <row r="19" spans="1:19" s="292" customFormat="1" ht="16.5">
      <c r="A19" s="433" t="s">
        <v>382</v>
      </c>
      <c r="B19" t="s">
        <v>423</v>
      </c>
      <c r="C19" s="297">
        <v>320179</v>
      </c>
      <c r="D19" s="316"/>
      <c r="E19" s="379"/>
      <c r="F19" s="402"/>
      <c r="G19" s="440" t="s">
        <v>425</v>
      </c>
      <c r="H19" s="484">
        <v>236300</v>
      </c>
      <c r="I19" s="478">
        <v>7500003356</v>
      </c>
      <c r="J19">
        <v>170522</v>
      </c>
      <c r="K19" s="487"/>
      <c r="L19" s="296"/>
      <c r="M19">
        <v>301680</v>
      </c>
      <c r="N19" s="398"/>
      <c r="O19" s="398"/>
      <c r="P19" s="402"/>
      <c r="Q19" s="402"/>
      <c r="R19" s="415"/>
      <c r="S19" s="431"/>
    </row>
    <row r="20" spans="1:19" s="292" customFormat="1" ht="16.5">
      <c r="A20" s="433" t="s">
        <v>382</v>
      </c>
      <c r="B20" t="s">
        <v>423</v>
      </c>
      <c r="C20" s="297">
        <v>319587</v>
      </c>
      <c r="D20" s="398"/>
      <c r="E20" s="430"/>
      <c r="F20" s="402"/>
      <c r="G20" s="440" t="s">
        <v>424</v>
      </c>
      <c r="H20" s="484">
        <v>236297</v>
      </c>
      <c r="I20" s="478">
        <v>7500003356</v>
      </c>
      <c r="J20" s="478">
        <v>170521</v>
      </c>
      <c r="K20" s="487"/>
      <c r="L20" s="296"/>
      <c r="M20">
        <v>301681</v>
      </c>
      <c r="N20" s="398"/>
      <c r="O20" s="398"/>
      <c r="P20" s="402"/>
      <c r="Q20" s="402"/>
      <c r="R20" s="415"/>
      <c r="S20" s="431"/>
    </row>
    <row r="21" spans="1:19" s="292" customFormat="1" ht="15.75" customHeight="1">
      <c r="A21" s="433" t="s">
        <v>382</v>
      </c>
      <c r="B21" t="s">
        <v>423</v>
      </c>
      <c r="C21" s="432">
        <v>317587</v>
      </c>
      <c r="D21" s="398"/>
      <c r="E21" s="430"/>
      <c r="F21" s="402"/>
      <c r="G21" s="440" t="s">
        <v>426</v>
      </c>
      <c r="H21" s="488">
        <v>236295</v>
      </c>
      <c r="I21" s="478">
        <v>7500003356</v>
      </c>
      <c r="J21" s="478">
        <v>170520</v>
      </c>
      <c r="K21" s="293"/>
      <c r="L21" s="296"/>
      <c r="M21">
        <v>301682</v>
      </c>
      <c r="N21" s="398"/>
      <c r="O21" s="398"/>
      <c r="P21" s="402"/>
      <c r="Q21" s="402"/>
      <c r="R21" s="415"/>
      <c r="S21" s="431"/>
    </row>
    <row r="22" spans="1:19" s="292" customFormat="1" ht="15.75" customHeight="1">
      <c r="A22" s="433" t="s">
        <v>382</v>
      </c>
      <c r="B22" t="s">
        <v>430</v>
      </c>
      <c r="C22" s="432">
        <v>900000</v>
      </c>
      <c r="D22" s="398"/>
      <c r="E22" s="430"/>
      <c r="F22"/>
      <c r="G22" s="423" t="s">
        <v>431</v>
      </c>
      <c r="H22" s="489">
        <v>236350</v>
      </c>
      <c r="I22" s="489"/>
      <c r="J22" s="478">
        <v>170562</v>
      </c>
      <c r="K22" s="487"/>
      <c r="L22" s="478"/>
      <c r="M22">
        <v>301679</v>
      </c>
      <c r="N22" s="398"/>
      <c r="O22" s="398"/>
      <c r="P22" s="402"/>
      <c r="Q22" s="402"/>
      <c r="R22" s="415"/>
      <c r="S22" s="431"/>
    </row>
    <row r="23" spans="1:19" ht="16.5">
      <c r="A23" s="433" t="s">
        <v>382</v>
      </c>
      <c r="B23" s="264" t="s">
        <v>432</v>
      </c>
      <c r="C23" s="432">
        <v>2532636</v>
      </c>
      <c r="G23" s="265" t="s">
        <v>434</v>
      </c>
      <c r="I23" t="s">
        <v>433</v>
      </c>
      <c r="J23">
        <v>162740</v>
      </c>
      <c r="M23">
        <v>302144</v>
      </c>
    </row>
    <row r="24" spans="1:19" s="292" customFormat="1" ht="16.5">
      <c r="A24" s="433" t="s">
        <v>382</v>
      </c>
      <c r="B24" t="s">
        <v>435</v>
      </c>
      <c r="C24" s="432">
        <f>12550*858.45</f>
        <v>10773547.5</v>
      </c>
      <c r="D24" s="398"/>
      <c r="E24" s="430"/>
      <c r="F24" s="296"/>
      <c r="G24" s="441" t="s">
        <v>436</v>
      </c>
      <c r="H24" s="484">
        <v>235255</v>
      </c>
      <c r="I24" s="478" t="s">
        <v>437</v>
      </c>
      <c r="J24" s="484" t="s">
        <v>438</v>
      </c>
      <c r="K24" s="293"/>
      <c r="L24" s="293"/>
      <c r="M24" s="498" t="s">
        <v>453</v>
      </c>
      <c r="N24" s="398"/>
      <c r="O24" s="398"/>
      <c r="P24" s="402"/>
      <c r="Q24" s="402"/>
      <c r="R24" s="415"/>
      <c r="S24" s="431"/>
    </row>
    <row r="25" spans="1:19" s="292" customFormat="1" ht="16.5">
      <c r="A25" s="433" t="s">
        <v>382</v>
      </c>
      <c r="B25" s="442" t="s">
        <v>441</v>
      </c>
      <c r="C25" s="377">
        <v>170000</v>
      </c>
      <c r="D25" s="316"/>
      <c r="E25" s="379"/>
      <c r="F25" s="402"/>
      <c r="G25" s="441" t="s">
        <v>445</v>
      </c>
      <c r="H25" s="484">
        <v>234917</v>
      </c>
      <c r="I25" s="293">
        <v>26434</v>
      </c>
      <c r="J25" s="487">
        <v>167410</v>
      </c>
      <c r="K25" s="293"/>
      <c r="L25" s="293"/>
      <c r="M25">
        <v>303250</v>
      </c>
      <c r="N25" s="316"/>
      <c r="O25" s="316"/>
      <c r="P25" s="296"/>
      <c r="Q25" s="296"/>
      <c r="R25" s="414"/>
      <c r="S25" s="431"/>
    </row>
    <row r="26" spans="1:19" s="292" customFormat="1" ht="16.5">
      <c r="A26" s="433" t="s">
        <v>382</v>
      </c>
      <c r="B26" s="442" t="s">
        <v>441</v>
      </c>
      <c r="C26" s="432">
        <v>170000</v>
      </c>
      <c r="D26" s="398"/>
      <c r="E26" s="430"/>
      <c r="F26" s="402"/>
      <c r="G26" s="441" t="s">
        <v>446</v>
      </c>
      <c r="H26" s="484">
        <v>230705</v>
      </c>
      <c r="I26" s="487">
        <v>24804</v>
      </c>
      <c r="J26" s="487">
        <v>172101</v>
      </c>
      <c r="K26" s="487"/>
      <c r="L26" s="487"/>
      <c r="M26">
        <v>304387</v>
      </c>
      <c r="N26" s="398"/>
      <c r="O26" s="398"/>
      <c r="P26" s="402"/>
      <c r="Q26" s="402"/>
      <c r="R26" s="415"/>
      <c r="S26" s="431"/>
    </row>
    <row r="27" spans="1:19" s="292" customFormat="1" ht="16.5">
      <c r="A27" s="433" t="s">
        <v>382</v>
      </c>
      <c r="B27" s="442" t="s">
        <v>447</v>
      </c>
      <c r="C27" s="377">
        <v>1749600</v>
      </c>
      <c r="D27" s="316"/>
      <c r="E27" s="379"/>
      <c r="F27" s="296">
        <v>7288</v>
      </c>
      <c r="G27" s="316" t="s">
        <v>448</v>
      </c>
      <c r="H27" s="296">
        <v>234565</v>
      </c>
      <c r="I27" s="296">
        <v>4854739</v>
      </c>
      <c r="J27" s="296">
        <v>167187</v>
      </c>
      <c r="K27" s="296"/>
      <c r="L27" s="296"/>
      <c r="M27">
        <v>303698</v>
      </c>
      <c r="N27" s="316"/>
      <c r="O27" s="316" t="s">
        <v>449</v>
      </c>
      <c r="P27" s="296"/>
      <c r="Q27" s="296"/>
      <c r="R27" s="414"/>
      <c r="S27" s="431"/>
    </row>
    <row r="28" spans="1:19" s="292" customFormat="1" ht="16.5">
      <c r="A28" s="433" t="s">
        <v>382</v>
      </c>
      <c r="B28" s="437" t="s">
        <v>384</v>
      </c>
      <c r="C28" s="377">
        <v>945334</v>
      </c>
      <c r="D28" s="316"/>
      <c r="E28" s="379"/>
      <c r="F28" s="296">
        <v>7513</v>
      </c>
      <c r="G28" s="316" t="s">
        <v>452</v>
      </c>
      <c r="H28">
        <v>231551</v>
      </c>
      <c r="I28" s="296"/>
      <c r="J28" s="296">
        <v>172853</v>
      </c>
      <c r="K28" s="296"/>
      <c r="L28" s="296"/>
      <c r="M28">
        <v>303939</v>
      </c>
      <c r="N28" s="316"/>
      <c r="O28" s="316" t="s">
        <v>449</v>
      </c>
      <c r="P28" s="296"/>
      <c r="Q28" s="296"/>
      <c r="R28" s="414"/>
      <c r="S28" s="431"/>
    </row>
    <row r="29" spans="1:19" s="292" customFormat="1" ht="16.5">
      <c r="A29" s="433" t="s">
        <v>382</v>
      </c>
      <c r="B29" s="437" t="s">
        <v>454</v>
      </c>
      <c r="C29" s="432">
        <v>250000</v>
      </c>
      <c r="D29" s="398"/>
      <c r="E29" s="430"/>
      <c r="F29" s="402"/>
      <c r="G29" s="423" t="s">
        <v>456</v>
      </c>
      <c r="H29">
        <v>236599</v>
      </c>
      <c r="I29" t="s">
        <v>455</v>
      </c>
      <c r="J29">
        <v>170858</v>
      </c>
      <c r="K29" s="402"/>
      <c r="L29" s="402"/>
      <c r="M29" s="436"/>
      <c r="N29" s="398"/>
      <c r="O29" s="398"/>
      <c r="P29" s="402"/>
      <c r="Q29" s="402"/>
      <c r="R29" s="415"/>
      <c r="S29" s="431"/>
    </row>
    <row r="30" spans="1:19" s="292" customFormat="1">
      <c r="A30" s="512"/>
      <c r="B30" s="437" t="s">
        <v>480</v>
      </c>
      <c r="C30" s="432">
        <v>1231500</v>
      </c>
      <c r="D30" s="398"/>
      <c r="E30" s="430"/>
      <c r="F30" s="402"/>
      <c r="G30" s="402" t="s">
        <v>481</v>
      </c>
      <c r="H30" s="402">
        <v>238464</v>
      </c>
      <c r="I30" s="402">
        <v>236206</v>
      </c>
      <c r="J30" s="402">
        <v>173197</v>
      </c>
      <c r="K30" s="402"/>
      <c r="L30" s="402"/>
      <c r="M30" s="436"/>
      <c r="N30" s="398"/>
      <c r="O30" s="398"/>
      <c r="P30" s="402"/>
      <c r="Q30" s="402"/>
      <c r="R30" s="415"/>
      <c r="S30" s="431"/>
    </row>
    <row r="31" spans="1:19" s="292" customFormat="1" ht="16.5">
      <c r="A31" s="510"/>
      <c r="B31" s="437"/>
      <c r="C31" s="432"/>
      <c r="D31" s="398"/>
      <c r="E31" s="430"/>
      <c r="F31" s="402"/>
      <c r="G31" s="423"/>
      <c r="H31"/>
      <c r="I31"/>
      <c r="J31"/>
      <c r="K31" s="402"/>
      <c r="L31" s="511"/>
      <c r="M31" s="436"/>
      <c r="N31" s="398"/>
      <c r="O31" s="398"/>
      <c r="P31" s="402"/>
      <c r="Q31" s="402"/>
      <c r="R31" s="415"/>
      <c r="S31" s="431"/>
    </row>
    <row r="32" spans="1:19" s="292" customFormat="1">
      <c r="A32" s="397"/>
      <c r="B32" s="434"/>
      <c r="C32" s="432"/>
      <c r="D32" s="398"/>
      <c r="E32" s="399"/>
      <c r="F32" s="400"/>
      <c r="G32" s="398"/>
      <c r="H32" s="402"/>
      <c r="I32"/>
      <c r="J32" s="401"/>
      <c r="K32" s="402"/>
      <c r="L32" s="406"/>
      <c r="M32" s="402"/>
      <c r="N32" s="398"/>
      <c r="O32" s="398"/>
      <c r="P32" s="402"/>
      <c r="Q32" s="402"/>
      <c r="R32" s="415"/>
      <c r="S32" s="408"/>
    </row>
    <row r="33" spans="1:19" ht="16.5">
      <c r="A33" s="433" t="s">
        <v>382</v>
      </c>
      <c r="B33" s="267" t="s">
        <v>1</v>
      </c>
      <c r="C33" s="453">
        <f>SUM(C4:C30)</f>
        <v>34036944.526600003</v>
      </c>
      <c r="F33" s="268"/>
      <c r="G33" s="405" t="s">
        <v>47</v>
      </c>
      <c r="H33" s="405" t="s">
        <v>164</v>
      </c>
      <c r="I33" s="269" t="s">
        <v>163</v>
      </c>
      <c r="J33" s="521" t="s">
        <v>162</v>
      </c>
      <c r="K33" s="521"/>
      <c r="L33" s="521"/>
      <c r="M33" s="521"/>
      <c r="N33" s="270"/>
      <c r="S33" s="409"/>
    </row>
    <row r="34" spans="1:19">
      <c r="B34" s="267" t="s">
        <v>348</v>
      </c>
      <c r="C34" s="417">
        <v>24000000</v>
      </c>
      <c r="F34" s="518" t="s">
        <v>231</v>
      </c>
      <c r="G34" s="518"/>
      <c r="H34" s="234"/>
      <c r="I34" s="314">
        <v>3728491</v>
      </c>
      <c r="J34" s="519"/>
      <c r="K34" s="519"/>
      <c r="L34" s="519"/>
      <c r="M34" s="519"/>
      <c r="N34" s="418"/>
      <c r="O34" s="271"/>
      <c r="P34" s="271"/>
      <c r="Q34" s="271"/>
      <c r="S34" s="409"/>
    </row>
    <row r="35" spans="1:19">
      <c r="B35" s="272"/>
      <c r="C35" s="359"/>
      <c r="F35" s="518" t="s">
        <v>130</v>
      </c>
      <c r="G35" s="518"/>
      <c r="H35" s="234">
        <v>3000000</v>
      </c>
      <c r="I35" s="314">
        <v>4067268</v>
      </c>
      <c r="J35" s="519">
        <f t="shared" ref="J35:J38" si="0">I35/H35*100</f>
        <v>135.57560000000001</v>
      </c>
      <c r="K35" s="519"/>
      <c r="L35" s="519"/>
      <c r="M35" s="519"/>
      <c r="N35" s="418"/>
      <c r="O35" s="271"/>
      <c r="P35" s="271"/>
      <c r="Q35" s="271"/>
      <c r="R35" s="410"/>
      <c r="S35" s="410"/>
    </row>
    <row r="36" spans="1:19">
      <c r="B36" s="273" t="s">
        <v>161</v>
      </c>
      <c r="C36" s="435">
        <f>+C33/C34</f>
        <v>1.4182060219416668</v>
      </c>
      <c r="F36" s="518" t="s">
        <v>257</v>
      </c>
      <c r="G36" s="518"/>
      <c r="H36" s="234">
        <v>1500000</v>
      </c>
      <c r="I36" s="314">
        <v>0</v>
      </c>
      <c r="J36" s="519"/>
      <c r="K36" s="519"/>
      <c r="L36" s="519"/>
      <c r="M36" s="519"/>
      <c r="N36" s="418"/>
      <c r="O36" s="271"/>
      <c r="P36" s="271"/>
      <c r="Q36" s="271"/>
      <c r="R36" s="410"/>
      <c r="S36" s="410"/>
    </row>
    <row r="37" spans="1:19">
      <c r="B37" s="272"/>
      <c r="C37" s="419"/>
      <c r="F37" s="518" t="s">
        <v>349</v>
      </c>
      <c r="G37" s="518"/>
      <c r="H37" s="234">
        <v>3000000</v>
      </c>
      <c r="I37" s="314">
        <v>0</v>
      </c>
      <c r="J37" s="519">
        <f t="shared" si="0"/>
        <v>0</v>
      </c>
      <c r="K37" s="519"/>
      <c r="L37" s="519"/>
      <c r="M37" s="519"/>
      <c r="N37" s="418"/>
      <c r="O37" s="271"/>
      <c r="P37" s="271"/>
      <c r="Q37" s="271"/>
      <c r="R37" s="410"/>
      <c r="S37" s="410"/>
    </row>
    <row r="38" spans="1:19">
      <c r="B38" s="410"/>
      <c r="C38" s="410"/>
      <c r="F38" s="518" t="s">
        <v>71</v>
      </c>
      <c r="G38" s="518"/>
      <c r="H38" s="234">
        <v>5000000</v>
      </c>
      <c r="I38" s="314">
        <v>0</v>
      </c>
      <c r="J38" s="519">
        <f t="shared" si="0"/>
        <v>0</v>
      </c>
      <c r="K38" s="519"/>
      <c r="L38" s="519"/>
      <c r="M38" s="519"/>
      <c r="N38" s="418"/>
      <c r="O38" s="271"/>
      <c r="P38" s="271"/>
      <c r="Q38" s="271"/>
      <c r="R38" s="410"/>
      <c r="S38" s="410"/>
    </row>
    <row r="39" spans="1:19" s="292" customFormat="1">
      <c r="A39" s="358"/>
      <c r="B39" s="264"/>
      <c r="C39" s="315"/>
      <c r="D39" s="233"/>
      <c r="E39" s="233"/>
      <c r="F39" s="518" t="s">
        <v>350</v>
      </c>
      <c r="G39" s="518"/>
      <c r="H39" s="234">
        <v>5000000</v>
      </c>
      <c r="I39" s="314">
        <v>0</v>
      </c>
      <c r="J39" s="521" t="s">
        <v>165</v>
      </c>
      <c r="K39" s="521"/>
      <c r="L39" s="521"/>
      <c r="M39" s="521"/>
      <c r="N39" s="264"/>
      <c r="O39" s="264"/>
      <c r="P39" s="264"/>
      <c r="Q39" s="264"/>
      <c r="R39" s="410"/>
      <c r="S39" s="410"/>
    </row>
    <row r="40" spans="1:19" s="292" customFormat="1">
      <c r="A40" s="358"/>
      <c r="B40" s="264"/>
      <c r="C40" s="315"/>
      <c r="D40" s="233"/>
      <c r="E40" s="233"/>
      <c r="F40" s="518" t="s">
        <v>110</v>
      </c>
      <c r="G40" s="518"/>
      <c r="H40" s="234">
        <v>1500000</v>
      </c>
      <c r="I40" s="314">
        <v>1569160</v>
      </c>
      <c r="J40" s="403"/>
      <c r="K40" s="403"/>
      <c r="L40" s="403"/>
      <c r="M40" s="403"/>
      <c r="N40" s="264"/>
      <c r="O40" s="264"/>
      <c r="P40" s="264"/>
      <c r="Q40" s="264"/>
      <c r="R40" s="410"/>
      <c r="S40" s="410"/>
    </row>
    <row r="41" spans="1:19" s="292" customFormat="1">
      <c r="A41" s="358"/>
      <c r="B41" s="264"/>
      <c r="C41" s="315"/>
      <c r="D41" s="233"/>
      <c r="E41" s="233"/>
      <c r="F41" s="404"/>
      <c r="G41" s="404"/>
      <c r="H41" s="232"/>
      <c r="I41" s="266"/>
      <c r="J41" s="403"/>
      <c r="K41" s="403"/>
      <c r="L41" s="403"/>
      <c r="M41" s="403"/>
      <c r="N41" s="264"/>
      <c r="O41" s="264"/>
      <c r="P41" s="264"/>
      <c r="Q41" s="264"/>
      <c r="R41" s="410"/>
      <c r="S41" s="410"/>
    </row>
    <row r="42" spans="1:19">
      <c r="A42" s="358"/>
      <c r="C42" s="315"/>
      <c r="F42" s="404"/>
      <c r="G42" s="404"/>
      <c r="J42" s="403"/>
      <c r="K42" s="403"/>
      <c r="L42" s="403"/>
      <c r="M42" s="403"/>
      <c r="R42" s="410"/>
      <c r="S42" s="410"/>
    </row>
    <row r="43" spans="1:19">
      <c r="A43" s="358"/>
      <c r="C43" s="315"/>
      <c r="F43" s="522"/>
      <c r="G43" s="522"/>
      <c r="J43" s="519">
        <v>4.718</v>
      </c>
      <c r="K43" s="521"/>
      <c r="L43" s="521"/>
      <c r="M43" s="521"/>
      <c r="R43" s="410"/>
      <c r="S43" s="410"/>
    </row>
    <row r="44" spans="1:19" s="292" customFormat="1">
      <c r="A44" s="358"/>
      <c r="B44" s="264"/>
      <c r="C44" s="359"/>
      <c r="D44" s="233"/>
      <c r="E44" s="356"/>
      <c r="F44" s="522"/>
      <c r="G44" s="522"/>
      <c r="H44" s="232"/>
      <c r="I44" s="266"/>
      <c r="J44" s="232"/>
      <c r="K44" s="232"/>
      <c r="L44" s="232"/>
      <c r="M44" s="264"/>
      <c r="N44" s="264"/>
      <c r="O44" s="264"/>
      <c r="P44" s="264"/>
      <c r="Q44" s="264"/>
      <c r="R44" s="410"/>
      <c r="S44" s="410"/>
    </row>
    <row r="45" spans="1:19" s="292" customFormat="1">
      <c r="A45" s="376"/>
      <c r="B45" s="366" t="s">
        <v>284</v>
      </c>
      <c r="C45" s="367">
        <v>147500</v>
      </c>
      <c r="D45" s="263" t="s">
        <v>114</v>
      </c>
      <c r="E45" s="368">
        <v>44440</v>
      </c>
      <c r="F45" s="369">
        <v>72369</v>
      </c>
      <c r="G45" s="369" t="s">
        <v>46</v>
      </c>
      <c r="H45" s="280" t="s">
        <v>229</v>
      </c>
      <c r="I45" s="280" t="s">
        <v>229</v>
      </c>
      <c r="J45" s="280" t="s">
        <v>229</v>
      </c>
      <c r="K45" s="280" t="s">
        <v>111</v>
      </c>
      <c r="L45" s="280" t="s">
        <v>111</v>
      </c>
      <c r="M45" s="366" t="s">
        <v>229</v>
      </c>
      <c r="N45" s="366"/>
      <c r="O45" s="263" t="s">
        <v>282</v>
      </c>
      <c r="P45" s="366"/>
      <c r="Q45" s="366"/>
      <c r="R45" s="370" t="s">
        <v>250</v>
      </c>
      <c r="S45" s="410"/>
    </row>
    <row r="46" spans="1:19" s="292" customFormat="1">
      <c r="A46" s="376"/>
      <c r="B46" s="366" t="s">
        <v>311</v>
      </c>
      <c r="C46" s="367">
        <v>341748</v>
      </c>
      <c r="D46" s="263" t="s">
        <v>230</v>
      </c>
      <c r="E46" s="368">
        <v>44440</v>
      </c>
      <c r="F46" s="369">
        <v>7181</v>
      </c>
      <c r="G46" s="369" t="s">
        <v>302</v>
      </c>
      <c r="H46" s="280" t="s">
        <v>229</v>
      </c>
      <c r="I46" s="280" t="s">
        <v>229</v>
      </c>
      <c r="J46" s="280" t="s">
        <v>229</v>
      </c>
      <c r="K46" s="280" t="s">
        <v>111</v>
      </c>
      <c r="L46" s="280" t="s">
        <v>111</v>
      </c>
      <c r="M46" s="366" t="s">
        <v>229</v>
      </c>
      <c r="N46" s="366"/>
      <c r="O46" s="263" t="s">
        <v>110</v>
      </c>
      <c r="P46" s="366"/>
      <c r="Q46" s="366"/>
      <c r="R46" s="370" t="s">
        <v>250</v>
      </c>
      <c r="S46" s="410"/>
    </row>
    <row r="47" spans="1:19" s="292" customFormat="1" ht="30">
      <c r="A47" s="376"/>
      <c r="B47" s="366" t="s">
        <v>284</v>
      </c>
      <c r="C47" s="367">
        <v>166000</v>
      </c>
      <c r="D47" s="263" t="s">
        <v>230</v>
      </c>
      <c r="E47" s="368">
        <v>44449</v>
      </c>
      <c r="F47" s="369">
        <v>72370</v>
      </c>
      <c r="G47" s="369" t="s">
        <v>313</v>
      </c>
      <c r="H47" s="280" t="s">
        <v>229</v>
      </c>
      <c r="I47" s="280" t="s">
        <v>229</v>
      </c>
      <c r="J47" s="280" t="s">
        <v>229</v>
      </c>
      <c r="K47" s="280" t="s">
        <v>111</v>
      </c>
      <c r="L47" s="280" t="s">
        <v>111</v>
      </c>
      <c r="M47" s="366" t="s">
        <v>229</v>
      </c>
      <c r="N47" s="366"/>
      <c r="O47" s="263" t="s">
        <v>257</v>
      </c>
      <c r="P47" s="366"/>
      <c r="Q47" s="366"/>
      <c r="R47" s="370" t="s">
        <v>250</v>
      </c>
      <c r="S47" s="410"/>
    </row>
    <row r="48" spans="1:19" s="292" customFormat="1">
      <c r="A48" s="365"/>
      <c r="B48" s="264"/>
      <c r="C48" s="359"/>
      <c r="D48" s="233"/>
      <c r="E48" s="356"/>
      <c r="F48" s="404"/>
      <c r="G48" s="404"/>
      <c r="H48" s="232"/>
      <c r="I48" s="266"/>
      <c r="J48" s="232"/>
      <c r="K48" s="232"/>
      <c r="L48" s="232"/>
      <c r="M48" s="264"/>
      <c r="N48" s="264"/>
      <c r="O48" s="264"/>
      <c r="P48" s="264"/>
      <c r="Q48" s="264"/>
      <c r="R48" s="411"/>
      <c r="S48" s="410"/>
    </row>
    <row r="49" spans="1:19" s="292" customFormat="1">
      <c r="A49" s="365"/>
      <c r="B49" s="264"/>
      <c r="C49" s="359"/>
      <c r="D49" s="233"/>
      <c r="E49" s="356"/>
      <c r="F49" s="404"/>
      <c r="G49" s="404"/>
      <c r="H49" s="232"/>
      <c r="I49" s="266"/>
      <c r="J49" s="232"/>
      <c r="K49" s="232"/>
      <c r="L49" s="232"/>
      <c r="M49" s="264"/>
      <c r="N49" s="264"/>
      <c r="O49" s="264"/>
      <c r="P49" s="264"/>
      <c r="Q49" s="264"/>
      <c r="R49" s="411"/>
      <c r="S49" s="410"/>
    </row>
    <row r="50" spans="1:19" s="292" customFormat="1">
      <c r="A50" s="365"/>
      <c r="B50" s="264"/>
      <c r="C50" s="359"/>
      <c r="D50" s="233"/>
      <c r="E50" s="356"/>
      <c r="F50" s="404"/>
      <c r="G50" s="404"/>
      <c r="H50" s="232"/>
      <c r="I50" s="266"/>
      <c r="J50" s="232"/>
      <c r="K50" s="232"/>
      <c r="L50" s="232"/>
      <c r="M50" s="264"/>
      <c r="N50" s="264"/>
      <c r="O50" s="264"/>
      <c r="P50" s="264"/>
      <c r="Q50" s="264"/>
      <c r="R50" s="411"/>
      <c r="S50" s="410"/>
    </row>
    <row r="51" spans="1:19" s="292" customFormat="1">
      <c r="A51" s="365"/>
      <c r="B51" s="264"/>
      <c r="C51" s="359"/>
      <c r="D51" s="233"/>
      <c r="E51" s="356"/>
      <c r="F51" s="404"/>
      <c r="G51" s="404"/>
      <c r="H51" s="232"/>
      <c r="I51" s="266"/>
      <c r="J51" s="232"/>
      <c r="K51" s="232"/>
      <c r="L51" s="232"/>
      <c r="M51" s="264"/>
      <c r="N51" s="264"/>
      <c r="O51" s="264"/>
      <c r="P51" s="264"/>
      <c r="Q51" s="264"/>
      <c r="R51" s="411"/>
      <c r="S51" s="410"/>
    </row>
    <row r="52" spans="1:19" s="292" customFormat="1">
      <c r="A52" s="391"/>
      <c r="B52" s="366" t="s">
        <v>318</v>
      </c>
      <c r="C52" s="367"/>
      <c r="D52" s="263" t="s">
        <v>230</v>
      </c>
      <c r="E52" s="368">
        <v>44550</v>
      </c>
      <c r="F52" s="369">
        <v>7120</v>
      </c>
      <c r="G52" s="369" t="s">
        <v>329</v>
      </c>
      <c r="H52" s="392" t="s">
        <v>229</v>
      </c>
      <c r="I52" s="392" t="s">
        <v>229</v>
      </c>
      <c r="J52" s="392" t="s">
        <v>229</v>
      </c>
      <c r="K52" s="392" t="s">
        <v>111</v>
      </c>
      <c r="L52" s="392" t="s">
        <v>111</v>
      </c>
      <c r="M52" s="392" t="s">
        <v>229</v>
      </c>
      <c r="N52" s="366"/>
      <c r="O52" s="366"/>
      <c r="P52" s="366"/>
      <c r="Q52" s="366"/>
      <c r="R52" s="412"/>
      <c r="S52" s="410"/>
    </row>
    <row r="53" spans="1:19" s="292" customFormat="1">
      <c r="A53" s="391"/>
      <c r="B53" s="366" t="s">
        <v>327</v>
      </c>
      <c r="C53" s="367">
        <v>910980</v>
      </c>
      <c r="D53" s="263" t="s">
        <v>114</v>
      </c>
      <c r="E53" s="368">
        <v>44546</v>
      </c>
      <c r="F53" s="369">
        <v>5554</v>
      </c>
      <c r="G53" s="369" t="s">
        <v>328</v>
      </c>
      <c r="H53" s="392" t="s">
        <v>229</v>
      </c>
      <c r="I53" s="392" t="s">
        <v>229</v>
      </c>
      <c r="J53" s="392" t="s">
        <v>229</v>
      </c>
      <c r="K53" s="392" t="s">
        <v>111</v>
      </c>
      <c r="L53" s="392" t="s">
        <v>111</v>
      </c>
      <c r="M53" s="392" t="s">
        <v>229</v>
      </c>
      <c r="N53" s="366"/>
      <c r="O53" s="263" t="s">
        <v>231</v>
      </c>
      <c r="P53" s="366"/>
      <c r="Q53" s="366"/>
      <c r="R53" s="370" t="s">
        <v>250</v>
      </c>
      <c r="S53" s="410"/>
    </row>
    <row r="54" spans="1:19" s="357" customFormat="1" ht="15.75" customHeight="1">
      <c r="A54" s="365"/>
      <c r="B54" s="264"/>
      <c r="C54" s="359"/>
      <c r="D54" s="233"/>
      <c r="E54" s="356"/>
      <c r="F54" s="404"/>
      <c r="G54" s="404"/>
      <c r="H54" s="232"/>
      <c r="I54" s="266"/>
      <c r="J54" s="232"/>
      <c r="K54" s="232"/>
      <c r="L54" s="232"/>
      <c r="M54" s="264"/>
      <c r="N54" s="264"/>
      <c r="O54" s="264"/>
      <c r="P54" s="264"/>
      <c r="Q54" s="264"/>
      <c r="R54" s="411"/>
      <c r="S54" s="410"/>
    </row>
    <row r="55" spans="1:19" s="292" customFormat="1">
      <c r="A55" s="386"/>
      <c r="B55" s="387" t="s">
        <v>115</v>
      </c>
      <c r="C55" s="367">
        <v>1358449</v>
      </c>
      <c r="D55" s="388" t="s">
        <v>114</v>
      </c>
      <c r="E55" s="389">
        <v>44505</v>
      </c>
      <c r="F55" s="231">
        <v>7497</v>
      </c>
      <c r="G55" s="388" t="s">
        <v>317</v>
      </c>
      <c r="H55" s="231">
        <v>187238</v>
      </c>
      <c r="I55" s="231">
        <v>4700034391</v>
      </c>
      <c r="J55" s="231">
        <v>92496</v>
      </c>
      <c r="K55" s="388"/>
      <c r="L55" s="388"/>
      <c r="M55" s="231"/>
      <c r="N55" s="388"/>
      <c r="O55" s="388" t="s">
        <v>282</v>
      </c>
      <c r="P55" s="390"/>
      <c r="Q55" s="390"/>
      <c r="R55" s="420"/>
      <c r="S55" s="375"/>
    </row>
    <row r="56" spans="1:19" s="292" customFormat="1">
      <c r="A56" s="365"/>
      <c r="B56" s="264"/>
      <c r="C56" s="359"/>
      <c r="D56" s="233"/>
      <c r="E56" s="356"/>
      <c r="F56" s="404"/>
      <c r="G56" s="404"/>
      <c r="H56" s="232"/>
      <c r="I56" s="266"/>
      <c r="J56" s="232"/>
      <c r="K56" s="232"/>
      <c r="L56" s="232"/>
      <c r="M56" s="264"/>
      <c r="N56" s="264"/>
      <c r="O56" s="264"/>
      <c r="P56" s="264"/>
      <c r="Q56" s="264"/>
      <c r="R56" s="411"/>
      <c r="S56" s="410"/>
    </row>
    <row r="57" spans="1:19" s="292" customFormat="1">
      <c r="A57" s="365"/>
      <c r="B57" s="264" t="s">
        <v>324</v>
      </c>
      <c r="C57" s="377">
        <v>581921</v>
      </c>
      <c r="D57" s="233" t="s">
        <v>114</v>
      </c>
      <c r="E57" s="356">
        <v>44494</v>
      </c>
      <c r="F57" s="404">
        <v>7496</v>
      </c>
      <c r="G57" s="404" t="s">
        <v>243</v>
      </c>
      <c r="H57" s="382">
        <v>189509</v>
      </c>
      <c r="I57" s="382">
        <v>4700034253</v>
      </c>
      <c r="J57" s="382">
        <v>95524</v>
      </c>
      <c r="K57" s="232"/>
      <c r="L57" s="232"/>
      <c r="M57" s="264"/>
      <c r="N57" s="264"/>
      <c r="O57" s="233" t="s">
        <v>282</v>
      </c>
      <c r="P57" s="264"/>
      <c r="Q57" s="264"/>
      <c r="R57" s="411"/>
      <c r="S57" s="410"/>
    </row>
    <row r="58" spans="1:19" s="292" customFormat="1">
      <c r="A58" s="365"/>
      <c r="B58" s="383" t="s">
        <v>321</v>
      </c>
      <c r="C58" s="377">
        <v>520216</v>
      </c>
      <c r="D58" s="382" t="s">
        <v>230</v>
      </c>
      <c r="E58" s="384">
        <v>44518</v>
      </c>
      <c r="F58" s="404">
        <v>90117</v>
      </c>
      <c r="G58" s="404" t="s">
        <v>322</v>
      </c>
      <c r="H58" s="232" t="s">
        <v>229</v>
      </c>
      <c r="I58" s="382">
        <v>1433</v>
      </c>
      <c r="J58" s="232" t="s">
        <v>229</v>
      </c>
      <c r="K58" s="382" t="s">
        <v>111</v>
      </c>
      <c r="L58" s="382" t="s">
        <v>111</v>
      </c>
      <c r="M58" s="232" t="s">
        <v>229</v>
      </c>
      <c r="N58" s="264"/>
      <c r="O58" s="233" t="s">
        <v>323</v>
      </c>
      <c r="P58" s="264"/>
      <c r="Q58" s="264"/>
      <c r="R58" s="411"/>
      <c r="S58" s="410"/>
    </row>
    <row r="59" spans="1:19" s="292" customFormat="1">
      <c r="A59" s="365"/>
      <c r="B59" s="383" t="s">
        <v>267</v>
      </c>
      <c r="C59" s="377">
        <v>522120</v>
      </c>
      <c r="D59" s="382" t="s">
        <v>230</v>
      </c>
      <c r="E59" s="384">
        <v>44524</v>
      </c>
      <c r="F59" s="404">
        <v>7150</v>
      </c>
      <c r="G59" s="404" t="s">
        <v>320</v>
      </c>
      <c r="H59" s="232" t="s">
        <v>229</v>
      </c>
      <c r="I59" s="232" t="s">
        <v>229</v>
      </c>
      <c r="J59" s="232" t="s">
        <v>229</v>
      </c>
      <c r="K59" s="382" t="s">
        <v>111</v>
      </c>
      <c r="L59" s="382" t="s">
        <v>111</v>
      </c>
      <c r="M59" s="232" t="s">
        <v>229</v>
      </c>
      <c r="N59" s="264"/>
      <c r="O59" s="233" t="s">
        <v>72</v>
      </c>
      <c r="P59" s="264"/>
      <c r="Q59" s="264"/>
      <c r="R59" s="411" t="s">
        <v>250</v>
      </c>
      <c r="S59" s="410"/>
    </row>
    <row r="60" spans="1:19" s="292" customFormat="1">
      <c r="A60" s="365"/>
      <c r="B60" s="383" t="s">
        <v>281</v>
      </c>
      <c r="C60" s="377">
        <v>250000</v>
      </c>
      <c r="D60" s="382" t="s">
        <v>230</v>
      </c>
      <c r="E60" s="384">
        <v>44524</v>
      </c>
      <c r="F60" s="404">
        <v>7234</v>
      </c>
      <c r="G60" s="404" t="s">
        <v>128</v>
      </c>
      <c r="H60" s="232" t="s">
        <v>229</v>
      </c>
      <c r="I60" s="232" t="s">
        <v>229</v>
      </c>
      <c r="J60" s="232" t="s">
        <v>229</v>
      </c>
      <c r="K60" s="382" t="s">
        <v>111</v>
      </c>
      <c r="L60" s="382" t="s">
        <v>111</v>
      </c>
      <c r="M60" s="232" t="s">
        <v>229</v>
      </c>
      <c r="N60" s="264"/>
      <c r="O60" s="233" t="s">
        <v>72</v>
      </c>
      <c r="P60" s="264"/>
      <c r="Q60" s="264"/>
      <c r="R60" s="411"/>
      <c r="S60" s="410"/>
    </row>
    <row r="61" spans="1:19" s="292" customFormat="1">
      <c r="A61" s="380"/>
      <c r="B61" s="378" t="s">
        <v>267</v>
      </c>
      <c r="C61" s="377">
        <v>663910</v>
      </c>
      <c r="D61" s="316" t="s">
        <v>230</v>
      </c>
      <c r="E61" s="379">
        <v>44369</v>
      </c>
      <c r="F61" s="296">
        <v>7143</v>
      </c>
      <c r="G61" s="361" t="s">
        <v>299</v>
      </c>
      <c r="H61" s="296">
        <v>174924</v>
      </c>
      <c r="I61" s="296">
        <v>90005</v>
      </c>
      <c r="J61" s="232" t="s">
        <v>229</v>
      </c>
      <c r="K61" s="316" t="s">
        <v>111</v>
      </c>
      <c r="L61" s="316" t="s">
        <v>111</v>
      </c>
      <c r="M61" s="232" t="s">
        <v>229</v>
      </c>
      <c r="N61" s="316"/>
      <c r="O61" s="316" t="s">
        <v>72</v>
      </c>
      <c r="P61" s="355"/>
      <c r="Q61" s="355"/>
      <c r="R61" s="421" t="s">
        <v>300</v>
      </c>
      <c r="S61" s="407"/>
    </row>
    <row r="62" spans="1:19" s="292" customFormat="1">
      <c r="A62" s="358" t="s">
        <v>4</v>
      </c>
      <c r="B62" s="383" t="s">
        <v>284</v>
      </c>
      <c r="C62" s="377">
        <v>145325</v>
      </c>
      <c r="D62" s="382" t="s">
        <v>114</v>
      </c>
      <c r="E62" s="384">
        <v>44207</v>
      </c>
      <c r="F62" s="404">
        <v>72355</v>
      </c>
      <c r="G62" s="404" t="s">
        <v>46</v>
      </c>
      <c r="H62" s="232" t="s">
        <v>229</v>
      </c>
      <c r="I62" s="232" t="s">
        <v>229</v>
      </c>
      <c r="J62" s="232" t="s">
        <v>229</v>
      </c>
      <c r="K62" s="382" t="s">
        <v>111</v>
      </c>
      <c r="L62" s="382" t="s">
        <v>111</v>
      </c>
      <c r="M62" s="232" t="s">
        <v>229</v>
      </c>
      <c r="N62" s="264"/>
      <c r="O62" s="233" t="s">
        <v>72</v>
      </c>
      <c r="P62" s="264"/>
      <c r="Q62" s="264"/>
      <c r="R62" s="357" t="s">
        <v>285</v>
      </c>
      <c r="S62" s="410"/>
    </row>
    <row r="63" spans="1:19" s="292" customFormat="1">
      <c r="A63" s="358"/>
      <c r="B63" s="383" t="s">
        <v>284</v>
      </c>
      <c r="C63" s="377">
        <v>250000</v>
      </c>
      <c r="D63" s="382" t="s">
        <v>114</v>
      </c>
      <c r="E63" s="384">
        <v>44207</v>
      </c>
      <c r="F63" s="404">
        <v>72356</v>
      </c>
      <c r="G63" s="404" t="s">
        <v>286</v>
      </c>
      <c r="H63" s="232" t="s">
        <v>229</v>
      </c>
      <c r="I63" s="232" t="s">
        <v>229</v>
      </c>
      <c r="J63" s="232" t="s">
        <v>229</v>
      </c>
      <c r="K63" s="382" t="s">
        <v>111</v>
      </c>
      <c r="L63" s="382" t="s">
        <v>111</v>
      </c>
      <c r="M63" s="232" t="s">
        <v>229</v>
      </c>
      <c r="N63" s="264"/>
      <c r="O63" s="233" t="s">
        <v>110</v>
      </c>
      <c r="P63" s="264"/>
      <c r="Q63" s="264"/>
      <c r="R63" s="357" t="s">
        <v>285</v>
      </c>
      <c r="S63" s="410"/>
    </row>
    <row r="64" spans="1:19" s="292" customFormat="1">
      <c r="A64" s="358"/>
      <c r="B64" s="383" t="s">
        <v>281</v>
      </c>
      <c r="C64" s="377">
        <v>504100</v>
      </c>
      <c r="D64" s="382" t="s">
        <v>114</v>
      </c>
      <c r="E64" s="384">
        <v>43948</v>
      </c>
      <c r="F64" s="404">
        <v>7223</v>
      </c>
      <c r="G64" s="404" t="s">
        <v>287</v>
      </c>
      <c r="H64" s="382">
        <v>138842</v>
      </c>
      <c r="I64" s="382" t="s">
        <v>288</v>
      </c>
      <c r="J64" s="382">
        <v>14223</v>
      </c>
      <c r="K64" s="382" t="s">
        <v>111</v>
      </c>
      <c r="L64" s="382" t="s">
        <v>111</v>
      </c>
      <c r="M64" s="232" t="s">
        <v>229</v>
      </c>
      <c r="N64" s="264"/>
      <c r="O64" s="233" t="s">
        <v>72</v>
      </c>
      <c r="P64" s="264"/>
      <c r="Q64" s="264"/>
      <c r="R64" s="357" t="s">
        <v>289</v>
      </c>
      <c r="S64" s="410"/>
    </row>
    <row r="65" spans="1:19" s="292" customFormat="1">
      <c r="A65" s="358"/>
      <c r="B65" s="383" t="s">
        <v>281</v>
      </c>
      <c r="C65" s="377">
        <v>250000</v>
      </c>
      <c r="D65" s="382" t="s">
        <v>114</v>
      </c>
      <c r="E65" s="384">
        <v>44211</v>
      </c>
      <c r="F65" s="404">
        <v>7231</v>
      </c>
      <c r="G65" s="404" t="s">
        <v>290</v>
      </c>
      <c r="H65" s="232" t="s">
        <v>229</v>
      </c>
      <c r="I65" s="232" t="s">
        <v>229</v>
      </c>
      <c r="J65" s="232" t="s">
        <v>229</v>
      </c>
      <c r="K65" s="382" t="s">
        <v>111</v>
      </c>
      <c r="L65" s="382" t="s">
        <v>111</v>
      </c>
      <c r="M65" s="232" t="s">
        <v>229</v>
      </c>
      <c r="N65" s="264"/>
      <c r="O65" s="233" t="s">
        <v>72</v>
      </c>
      <c r="P65" s="264"/>
      <c r="Q65" s="264"/>
      <c r="R65" s="357" t="s">
        <v>291</v>
      </c>
      <c r="S65" s="410"/>
    </row>
    <row r="66" spans="1:19" s="292" customFormat="1">
      <c r="A66" s="358"/>
      <c r="B66" s="383" t="s">
        <v>292</v>
      </c>
      <c r="C66" s="377">
        <v>598200</v>
      </c>
      <c r="D66" s="382" t="s">
        <v>230</v>
      </c>
      <c r="E66" s="384">
        <v>44188</v>
      </c>
      <c r="F66" s="404">
        <v>7010</v>
      </c>
      <c r="G66" s="404" t="s">
        <v>293</v>
      </c>
      <c r="H66" s="232" t="s">
        <v>229</v>
      </c>
      <c r="I66" s="232" t="s">
        <v>229</v>
      </c>
      <c r="J66" s="232" t="s">
        <v>229</v>
      </c>
      <c r="K66" s="382" t="s">
        <v>111</v>
      </c>
      <c r="L66" s="382" t="s">
        <v>111</v>
      </c>
      <c r="M66" s="232" t="s">
        <v>229</v>
      </c>
      <c r="N66" s="264"/>
      <c r="O66" s="233" t="s">
        <v>110</v>
      </c>
      <c r="P66" s="264"/>
      <c r="Q66" s="264"/>
      <c r="R66" s="357" t="s">
        <v>294</v>
      </c>
      <c r="S66" s="410"/>
    </row>
    <row r="67" spans="1:19" s="292" customFormat="1">
      <c r="A67" s="358"/>
      <c r="B67" s="383" t="s">
        <v>295</v>
      </c>
      <c r="C67" s="377">
        <v>1020512</v>
      </c>
      <c r="D67" s="382" t="s">
        <v>230</v>
      </c>
      <c r="E67" s="232" t="s">
        <v>229</v>
      </c>
      <c r="F67" s="381" t="s">
        <v>229</v>
      </c>
      <c r="G67" s="381" t="s">
        <v>229</v>
      </c>
      <c r="H67" s="232" t="s">
        <v>229</v>
      </c>
      <c r="I67" s="382" t="s">
        <v>296</v>
      </c>
      <c r="J67" s="232" t="s">
        <v>229</v>
      </c>
      <c r="K67" s="382" t="s">
        <v>111</v>
      </c>
      <c r="L67" s="382" t="s">
        <v>111</v>
      </c>
      <c r="M67" s="232" t="s">
        <v>229</v>
      </c>
      <c r="N67" s="264"/>
      <c r="O67" s="233"/>
      <c r="P67" s="264"/>
      <c r="Q67" s="264"/>
      <c r="R67" s="357" t="s">
        <v>297</v>
      </c>
      <c r="S67" s="410"/>
    </row>
    <row r="68" spans="1:19" s="292" customFormat="1">
      <c r="A68" s="358"/>
      <c r="B68" s="264"/>
      <c r="C68" s="233"/>
      <c r="D68" s="233"/>
      <c r="E68" s="233"/>
      <c r="F68" s="404"/>
      <c r="G68" s="404"/>
      <c r="H68" s="232"/>
      <c r="I68" s="266"/>
      <c r="J68" s="232"/>
      <c r="K68" s="232"/>
      <c r="L68" s="232"/>
      <c r="M68" s="264"/>
      <c r="N68" s="264"/>
      <c r="O68" s="264"/>
      <c r="P68" s="264"/>
      <c r="Q68" s="264"/>
      <c r="R68" s="410"/>
      <c r="S68" s="410"/>
    </row>
    <row r="69" spans="1:19" s="292" customFormat="1">
      <c r="A69" s="358"/>
      <c r="B69" s="264"/>
      <c r="C69" s="233"/>
      <c r="D69" s="233"/>
      <c r="E69" s="233"/>
      <c r="F69" s="404"/>
      <c r="G69" s="404"/>
      <c r="H69" s="232"/>
      <c r="I69" s="266"/>
      <c r="J69" s="232"/>
      <c r="K69" s="232"/>
      <c r="L69" s="232"/>
      <c r="M69" s="264"/>
      <c r="N69" s="264"/>
      <c r="O69" s="264"/>
      <c r="P69" s="264"/>
      <c r="Q69" s="264"/>
      <c r="R69" s="410"/>
      <c r="S69" s="410"/>
    </row>
    <row r="70" spans="1:19" s="292" customFormat="1">
      <c r="A70" s="358"/>
      <c r="B70" s="264"/>
      <c r="C70" s="233"/>
      <c r="D70" s="233"/>
      <c r="E70" s="233"/>
      <c r="F70" s="404"/>
      <c r="G70" s="404"/>
      <c r="H70" s="232"/>
      <c r="I70" s="266"/>
      <c r="J70" s="232"/>
      <c r="K70" s="232"/>
      <c r="L70" s="232"/>
      <c r="M70" s="264"/>
      <c r="N70" s="264"/>
      <c r="O70" s="264"/>
      <c r="P70" s="264"/>
      <c r="Q70" s="264"/>
      <c r="R70" s="410"/>
      <c r="S70" s="410"/>
    </row>
    <row r="71" spans="1:19" s="292" customFormat="1">
      <c r="A71" s="358"/>
      <c r="B71" s="264"/>
      <c r="C71" s="233"/>
      <c r="D71" s="233"/>
      <c r="E71" s="233"/>
      <c r="F71" s="404"/>
      <c r="G71" s="404"/>
      <c r="H71" s="232"/>
      <c r="I71" s="266"/>
      <c r="J71" s="232"/>
      <c r="K71" s="232"/>
      <c r="L71" s="232"/>
      <c r="M71" s="264"/>
      <c r="N71" s="264"/>
      <c r="O71" s="264"/>
      <c r="P71" s="264"/>
      <c r="Q71" s="264"/>
      <c r="R71" s="410"/>
      <c r="S71" s="410"/>
    </row>
    <row r="72" spans="1:19">
      <c r="A72" s="358"/>
      <c r="B72" s="437" t="s">
        <v>39</v>
      </c>
      <c r="C72" s="432">
        <v>4135854</v>
      </c>
      <c r="D72" s="438"/>
      <c r="E72" s="430"/>
      <c r="F72" s="402"/>
      <c r="G72" s="439" t="s">
        <v>385</v>
      </c>
      <c r="R72" s="410"/>
      <c r="S72" s="410"/>
    </row>
    <row r="73" spans="1:19" s="311" customFormat="1">
      <c r="A73" s="99"/>
      <c r="B73" s="264"/>
      <c r="C73" s="264"/>
      <c r="D73" s="233"/>
      <c r="E73" s="233"/>
      <c r="F73" s="522"/>
      <c r="G73" s="522"/>
      <c r="H73" s="274"/>
      <c r="I73" s="275"/>
      <c r="J73" s="274"/>
      <c r="K73" s="274"/>
      <c r="L73" s="274"/>
      <c r="M73" s="276"/>
      <c r="N73" s="276"/>
      <c r="O73" s="264"/>
      <c r="P73" s="264"/>
      <c r="Q73" s="264"/>
      <c r="R73" s="410"/>
      <c r="S73" s="410"/>
    </row>
    <row r="74" spans="1:19" s="292" customFormat="1">
      <c r="A74" s="295"/>
      <c r="B74" s="320" t="s">
        <v>115</v>
      </c>
      <c r="C74" s="321">
        <v>157850</v>
      </c>
      <c r="D74" s="322" t="s">
        <v>114</v>
      </c>
      <c r="E74" s="323">
        <v>43964</v>
      </c>
      <c r="F74" s="322">
        <v>7443</v>
      </c>
      <c r="G74" s="322" t="s">
        <v>240</v>
      </c>
      <c r="H74" s="325">
        <v>138486</v>
      </c>
      <c r="I74" s="322" t="s">
        <v>229</v>
      </c>
      <c r="J74" s="322">
        <v>13640</v>
      </c>
      <c r="K74" s="323" t="s">
        <v>233</v>
      </c>
      <c r="L74" s="322" t="s">
        <v>233</v>
      </c>
      <c r="M74" s="322" t="s">
        <v>229</v>
      </c>
      <c r="N74" s="322"/>
      <c r="O74" s="322" t="s">
        <v>71</v>
      </c>
      <c r="P74" s="322"/>
      <c r="Q74" s="322"/>
      <c r="R74" s="340" t="s">
        <v>250</v>
      </c>
      <c r="S74" s="413"/>
    </row>
    <row r="75" spans="1:19" s="292" customFormat="1">
      <c r="A75" s="295"/>
      <c r="B75" s="320" t="s">
        <v>115</v>
      </c>
      <c r="C75" s="321">
        <v>68020</v>
      </c>
      <c r="D75" s="322" t="s">
        <v>230</v>
      </c>
      <c r="E75" s="323">
        <v>43875</v>
      </c>
      <c r="F75" s="322">
        <v>7420</v>
      </c>
      <c r="G75" s="322" t="s">
        <v>232</v>
      </c>
      <c r="H75" s="324"/>
      <c r="I75" s="322">
        <v>4700028859</v>
      </c>
      <c r="J75" s="324"/>
      <c r="K75" s="323"/>
      <c r="L75" s="322"/>
      <c r="M75" s="322"/>
      <c r="N75" s="322"/>
      <c r="O75" s="322" t="s">
        <v>71</v>
      </c>
      <c r="P75" s="322"/>
      <c r="Q75" s="322"/>
      <c r="R75" s="326" t="s">
        <v>249</v>
      </c>
      <c r="S75" s="413"/>
    </row>
    <row r="76" spans="1:19" s="292" customFormat="1">
      <c r="A76" s="295"/>
      <c r="B76" s="320" t="s">
        <v>115</v>
      </c>
      <c r="C76" s="321">
        <v>68020</v>
      </c>
      <c r="D76" s="322" t="s">
        <v>230</v>
      </c>
      <c r="E76" s="323">
        <v>43875</v>
      </c>
      <c r="F76" s="322">
        <v>7421</v>
      </c>
      <c r="G76" s="322" t="s">
        <v>232</v>
      </c>
      <c r="H76" s="324"/>
      <c r="I76" s="322">
        <v>4700028858</v>
      </c>
      <c r="J76" s="324"/>
      <c r="K76" s="323"/>
      <c r="L76" s="322"/>
      <c r="M76" s="322"/>
      <c r="N76" s="322"/>
      <c r="O76" s="322" t="s">
        <v>71</v>
      </c>
      <c r="P76" s="322"/>
      <c r="Q76" s="322"/>
      <c r="R76" s="340" t="s">
        <v>249</v>
      </c>
      <c r="S76" s="413"/>
    </row>
    <row r="77" spans="1:19" s="292" customFormat="1">
      <c r="A77" s="339"/>
      <c r="B77" s="344" t="s">
        <v>115</v>
      </c>
      <c r="C77" s="321">
        <v>480273</v>
      </c>
      <c r="D77" s="322" t="s">
        <v>230</v>
      </c>
      <c r="E77" s="323">
        <v>43811</v>
      </c>
      <c r="F77" s="322">
        <v>7408</v>
      </c>
      <c r="G77" s="322" t="s">
        <v>237</v>
      </c>
      <c r="H77" s="345">
        <v>129292</v>
      </c>
      <c r="I77" s="322">
        <v>4700027683</v>
      </c>
      <c r="J77" s="322">
        <v>316268</v>
      </c>
      <c r="K77" s="323" t="s">
        <v>229</v>
      </c>
      <c r="L77" s="322" t="s">
        <v>229</v>
      </c>
      <c r="M77" s="322" t="s">
        <v>229</v>
      </c>
      <c r="N77" s="322"/>
      <c r="O77" s="322" t="s">
        <v>71</v>
      </c>
      <c r="P77" s="322"/>
      <c r="Q77" s="322"/>
      <c r="R77" s="340" t="s">
        <v>256</v>
      </c>
      <c r="S77" s="413"/>
    </row>
    <row r="78" spans="1:19" s="334" customFormat="1">
      <c r="A78" s="339"/>
      <c r="B78" s="320" t="s">
        <v>115</v>
      </c>
      <c r="C78" s="321">
        <v>1318997</v>
      </c>
      <c r="D78" s="322" t="s">
        <v>230</v>
      </c>
      <c r="E78" s="323">
        <v>43956</v>
      </c>
      <c r="F78" s="322">
        <v>7440</v>
      </c>
      <c r="G78" s="322" t="s">
        <v>238</v>
      </c>
      <c r="H78" s="325"/>
      <c r="I78" s="322"/>
      <c r="J78" s="324"/>
      <c r="K78" s="323"/>
      <c r="L78" s="322"/>
      <c r="M78" s="322" t="s">
        <v>229</v>
      </c>
      <c r="N78" s="322"/>
      <c r="O78" s="322" t="s">
        <v>71</v>
      </c>
      <c r="P78" s="322"/>
      <c r="Q78" s="322"/>
      <c r="R78" s="340" t="s">
        <v>255</v>
      </c>
      <c r="S78" s="413"/>
    </row>
    <row r="79" spans="1:19" s="292" customFormat="1">
      <c r="A79" s="295"/>
      <c r="B79" s="320" t="s">
        <v>115</v>
      </c>
      <c r="C79" s="321">
        <v>472010</v>
      </c>
      <c r="D79" s="322" t="s">
        <v>114</v>
      </c>
      <c r="E79" s="323">
        <v>43964</v>
      </c>
      <c r="F79" s="322">
        <v>7441</v>
      </c>
      <c r="G79" s="322" t="s">
        <v>239</v>
      </c>
      <c r="H79" s="325">
        <v>142062</v>
      </c>
      <c r="I79" s="322" t="s">
        <v>229</v>
      </c>
      <c r="J79" s="322">
        <v>17760</v>
      </c>
      <c r="K79" s="323" t="s">
        <v>233</v>
      </c>
      <c r="L79" s="322" t="s">
        <v>233</v>
      </c>
      <c r="M79" s="322" t="s">
        <v>229</v>
      </c>
      <c r="N79" s="322"/>
      <c r="O79" s="322" t="s">
        <v>71</v>
      </c>
      <c r="P79" s="322"/>
      <c r="Q79" s="322"/>
      <c r="R79" s="326" t="s">
        <v>250</v>
      </c>
      <c r="S79" s="413"/>
    </row>
    <row r="80" spans="1:19" s="311" customFormat="1">
      <c r="A80" s="295"/>
      <c r="B80" s="320" t="s">
        <v>115</v>
      </c>
      <c r="C80" s="321">
        <v>367810</v>
      </c>
      <c r="D80" s="322" t="s">
        <v>114</v>
      </c>
      <c r="E80" s="323">
        <v>43964</v>
      </c>
      <c r="F80" s="322">
        <v>7442</v>
      </c>
      <c r="G80" s="322" t="s">
        <v>252</v>
      </c>
      <c r="H80" s="325" t="s">
        <v>229</v>
      </c>
      <c r="I80" s="322"/>
      <c r="J80" s="324"/>
      <c r="K80" s="323"/>
      <c r="L80" s="322"/>
      <c r="M80" s="322"/>
      <c r="N80" s="322"/>
      <c r="O80" s="322" t="s">
        <v>71</v>
      </c>
      <c r="P80" s="322"/>
      <c r="Q80" s="322"/>
      <c r="R80" s="340" t="s">
        <v>250</v>
      </c>
      <c r="S80" s="413"/>
    </row>
    <row r="81" spans="1:19" s="327" customFormat="1" ht="17.25" customHeight="1">
      <c r="A81" s="295"/>
      <c r="B81" s="320" t="s">
        <v>115</v>
      </c>
      <c r="C81" s="321">
        <v>472010</v>
      </c>
      <c r="D81" s="322" t="s">
        <v>114</v>
      </c>
      <c r="E81" s="323">
        <v>43964</v>
      </c>
      <c r="F81" s="322">
        <v>7444</v>
      </c>
      <c r="G81" s="322" t="s">
        <v>239</v>
      </c>
      <c r="H81" s="325" t="s">
        <v>229</v>
      </c>
      <c r="I81" s="322" t="s">
        <v>229</v>
      </c>
      <c r="J81" s="322" t="s">
        <v>229</v>
      </c>
      <c r="K81" s="323" t="s">
        <v>233</v>
      </c>
      <c r="L81" s="322" t="s">
        <v>233</v>
      </c>
      <c r="M81" s="322" t="s">
        <v>229</v>
      </c>
      <c r="N81" s="322"/>
      <c r="O81" s="322" t="s">
        <v>71</v>
      </c>
      <c r="P81" s="322"/>
      <c r="Q81" s="322"/>
      <c r="R81" s="326" t="s">
        <v>250</v>
      </c>
      <c r="S81" s="413"/>
    </row>
    <row r="82" spans="1:19" s="311" customFormat="1">
      <c r="A82" s="295"/>
      <c r="B82" s="320" t="s">
        <v>115</v>
      </c>
      <c r="C82" s="321">
        <v>117810</v>
      </c>
      <c r="D82" s="322" t="s">
        <v>114</v>
      </c>
      <c r="E82" s="323">
        <v>43964</v>
      </c>
      <c r="F82" s="322">
        <v>7445</v>
      </c>
      <c r="G82" s="322" t="s">
        <v>241</v>
      </c>
      <c r="H82" s="325" t="s">
        <v>229</v>
      </c>
      <c r="I82" s="322" t="s">
        <v>229</v>
      </c>
      <c r="J82" s="322" t="s">
        <v>229</v>
      </c>
      <c r="K82" s="323" t="s">
        <v>233</v>
      </c>
      <c r="L82" s="322" t="s">
        <v>233</v>
      </c>
      <c r="M82" s="322" t="s">
        <v>229</v>
      </c>
      <c r="N82" s="322"/>
      <c r="O82" s="322" t="s">
        <v>71</v>
      </c>
      <c r="P82" s="322"/>
      <c r="Q82" s="322"/>
      <c r="R82" s="326" t="s">
        <v>250</v>
      </c>
      <c r="S82" s="413"/>
    </row>
    <row r="83" spans="1:19" s="327" customFormat="1" ht="17.25" customHeight="1">
      <c r="A83" s="295"/>
      <c r="B83" s="344" t="s">
        <v>115</v>
      </c>
      <c r="C83" s="321">
        <v>145243</v>
      </c>
      <c r="D83" s="322" t="s">
        <v>114</v>
      </c>
      <c r="E83" s="323">
        <v>44061</v>
      </c>
      <c r="F83" s="322">
        <v>7457</v>
      </c>
      <c r="G83" s="322" t="s">
        <v>241</v>
      </c>
      <c r="H83" s="345"/>
      <c r="I83" s="322" t="s">
        <v>235</v>
      </c>
      <c r="J83" s="322"/>
      <c r="K83" s="323" t="s">
        <v>233</v>
      </c>
      <c r="L83" s="322" t="s">
        <v>233</v>
      </c>
      <c r="M83" s="322"/>
      <c r="N83" s="322"/>
      <c r="O83" s="322" t="s">
        <v>71</v>
      </c>
      <c r="P83" s="322"/>
      <c r="Q83" s="322"/>
      <c r="R83" s="326" t="s">
        <v>250</v>
      </c>
      <c r="S83" s="413"/>
    </row>
    <row r="84" spans="1:19" s="327" customFormat="1" ht="17.25" customHeight="1">
      <c r="A84" s="295"/>
      <c r="B84" s="320" t="s">
        <v>115</v>
      </c>
      <c r="C84" s="321">
        <v>1426390</v>
      </c>
      <c r="D84" s="322" t="s">
        <v>114</v>
      </c>
      <c r="E84" s="323">
        <v>43556</v>
      </c>
      <c r="F84" s="322">
        <v>7364</v>
      </c>
      <c r="G84" s="322" t="s">
        <v>242</v>
      </c>
      <c r="H84" s="322">
        <v>100922</v>
      </c>
      <c r="I84" s="322">
        <v>2431123</v>
      </c>
      <c r="J84" s="322">
        <v>280120</v>
      </c>
      <c r="K84" s="322" t="s">
        <v>233</v>
      </c>
      <c r="L84" s="322" t="s">
        <v>233</v>
      </c>
      <c r="M84" s="322"/>
      <c r="N84" s="322"/>
      <c r="O84" s="322" t="s">
        <v>72</v>
      </c>
      <c r="P84" s="322"/>
      <c r="Q84" s="326"/>
      <c r="R84" s="422"/>
      <c r="S84" s="413"/>
    </row>
    <row r="85" spans="1:19" s="311" customFormat="1">
      <c r="A85" s="295"/>
      <c r="B85" s="320" t="s">
        <v>115</v>
      </c>
      <c r="C85" s="321">
        <v>472010</v>
      </c>
      <c r="D85" s="322" t="s">
        <v>114</v>
      </c>
      <c r="E85" s="323">
        <v>43998</v>
      </c>
      <c r="F85" s="322">
        <v>7449</v>
      </c>
      <c r="G85" s="322" t="s">
        <v>243</v>
      </c>
      <c r="H85" s="325"/>
      <c r="I85" s="324" t="s">
        <v>235</v>
      </c>
      <c r="J85" s="322"/>
      <c r="K85" s="322" t="s">
        <v>233</v>
      </c>
      <c r="L85" s="322" t="s">
        <v>233</v>
      </c>
      <c r="M85" s="322"/>
      <c r="N85" s="322"/>
      <c r="O85" s="322" t="s">
        <v>71</v>
      </c>
      <c r="P85" s="322"/>
      <c r="Q85" s="322"/>
      <c r="R85" s="335"/>
      <c r="S85" s="413"/>
    </row>
    <row r="86" spans="1:19" s="311" customFormat="1">
      <c r="A86" s="295"/>
      <c r="B86" s="344" t="s">
        <v>115</v>
      </c>
      <c r="C86" s="321">
        <v>306000</v>
      </c>
      <c r="D86" s="322" t="s">
        <v>230</v>
      </c>
      <c r="E86" s="323">
        <v>44005</v>
      </c>
      <c r="F86" s="322">
        <v>7450</v>
      </c>
      <c r="G86" s="322" t="s">
        <v>244</v>
      </c>
      <c r="H86" s="345"/>
      <c r="I86" s="322" t="s">
        <v>235</v>
      </c>
      <c r="J86" s="322"/>
      <c r="K86" s="322" t="s">
        <v>233</v>
      </c>
      <c r="L86" s="322" t="s">
        <v>233</v>
      </c>
      <c r="M86" s="322"/>
      <c r="N86" s="322"/>
      <c r="O86" s="322" t="s">
        <v>71</v>
      </c>
      <c r="P86" s="322"/>
      <c r="Q86" s="322"/>
      <c r="R86" s="326" t="s">
        <v>254</v>
      </c>
      <c r="S86" s="413"/>
    </row>
    <row r="87" spans="1:19" s="292" customFormat="1">
      <c r="A87" s="295"/>
      <c r="B87" s="320" t="s">
        <v>115</v>
      </c>
      <c r="C87" s="321">
        <v>198000</v>
      </c>
      <c r="D87" s="322" t="s">
        <v>114</v>
      </c>
      <c r="E87" s="323">
        <v>43944</v>
      </c>
      <c r="F87" s="322">
        <v>7436</v>
      </c>
      <c r="G87" s="322" t="s">
        <v>234</v>
      </c>
      <c r="H87" s="322">
        <v>138878</v>
      </c>
      <c r="I87" s="322" t="s">
        <v>245</v>
      </c>
      <c r="J87" s="322">
        <v>14141</v>
      </c>
      <c r="K87" s="323" t="s">
        <v>233</v>
      </c>
      <c r="L87" s="323" t="s">
        <v>233</v>
      </c>
      <c r="M87" s="322" t="s">
        <v>229</v>
      </c>
      <c r="N87" s="322"/>
      <c r="O87" s="322" t="s">
        <v>71</v>
      </c>
      <c r="P87" s="322"/>
      <c r="Q87" s="322"/>
      <c r="R87" s="326" t="s">
        <v>236</v>
      </c>
      <c r="S87" s="413"/>
    </row>
    <row r="88" spans="1:19" s="292" customFormat="1">
      <c r="A88" s="295"/>
      <c r="B88" s="320" t="s">
        <v>115</v>
      </c>
      <c r="C88" s="336">
        <v>200000</v>
      </c>
      <c r="D88" s="322"/>
      <c r="E88" s="337">
        <v>44175</v>
      </c>
      <c r="F88" s="338">
        <v>7468</v>
      </c>
      <c r="G88" s="322" t="s">
        <v>247</v>
      </c>
      <c r="H88" s="324" t="s">
        <v>229</v>
      </c>
      <c r="I88" s="324" t="s">
        <v>229</v>
      </c>
      <c r="J88" s="324" t="s">
        <v>229</v>
      </c>
      <c r="K88" s="322" t="s">
        <v>253</v>
      </c>
      <c r="L88" s="322" t="s">
        <v>233</v>
      </c>
      <c r="M88" s="324" t="s">
        <v>229</v>
      </c>
      <c r="N88" s="324" t="s">
        <v>246</v>
      </c>
      <c r="O88" s="322" t="s">
        <v>231</v>
      </c>
      <c r="P88" s="322"/>
      <c r="Q88" s="322"/>
      <c r="R88" s="335" t="s">
        <v>248</v>
      </c>
      <c r="S88" s="413"/>
    </row>
    <row r="89" spans="1:19">
      <c r="A89" s="313"/>
      <c r="B89" s="294"/>
      <c r="C89" s="297"/>
      <c r="D89" s="293"/>
      <c r="E89" s="289"/>
      <c r="F89" s="290"/>
      <c r="G89" s="293"/>
      <c r="H89" s="177"/>
      <c r="I89" s="290"/>
      <c r="J89" s="177"/>
      <c r="K89" s="296"/>
      <c r="L89" s="296"/>
      <c r="M89" s="293"/>
      <c r="N89" s="296"/>
      <c r="O89" s="293"/>
      <c r="P89" s="293"/>
      <c r="Q89" s="293"/>
      <c r="R89" s="416"/>
      <c r="S89" s="407"/>
    </row>
    <row r="90" spans="1:19">
      <c r="S90" s="409"/>
    </row>
    <row r="91" spans="1:19">
      <c r="S91" s="409"/>
    </row>
    <row r="92" spans="1:19" s="292" customFormat="1">
      <c r="A92" s="99"/>
      <c r="B92" s="264"/>
      <c r="C92" s="264"/>
      <c r="D92" s="233"/>
      <c r="E92" s="233"/>
      <c r="F92" s="265"/>
      <c r="G92" s="265"/>
      <c r="H92" s="232"/>
      <c r="I92" s="266"/>
      <c r="J92" s="232"/>
      <c r="K92" s="232"/>
      <c r="L92" s="232"/>
      <c r="M92" s="264"/>
      <c r="N92" s="264"/>
      <c r="O92" s="264"/>
      <c r="P92" s="264"/>
      <c r="Q92" s="264"/>
      <c r="R92" s="264"/>
      <c r="S92" s="409"/>
    </row>
    <row r="93" spans="1:19">
      <c r="A93" s="295">
        <v>22</v>
      </c>
      <c r="B93" s="360" t="s">
        <v>311</v>
      </c>
      <c r="C93" s="315">
        <v>113916</v>
      </c>
      <c r="D93" s="316" t="s">
        <v>114</v>
      </c>
      <c r="E93" s="396">
        <v>44363</v>
      </c>
      <c r="F93" s="296">
        <v>7178</v>
      </c>
      <c r="G93" s="361" t="s">
        <v>312</v>
      </c>
      <c r="H93" s="296">
        <v>177087</v>
      </c>
      <c r="I93" s="296">
        <v>4520204070</v>
      </c>
      <c r="J93" s="296">
        <v>73540</v>
      </c>
      <c r="K93" s="316" t="s">
        <v>111</v>
      </c>
      <c r="L93" s="316" t="s">
        <v>111</v>
      </c>
      <c r="M93" s="296"/>
      <c r="N93" s="316"/>
      <c r="O93" s="316" t="s">
        <v>72</v>
      </c>
      <c r="P93" s="296"/>
      <c r="Q93" s="296"/>
      <c r="R93" s="414"/>
      <c r="S93" s="407"/>
    </row>
    <row r="106" spans="1:14">
      <c r="A106" s="99" t="s">
        <v>401</v>
      </c>
    </row>
    <row r="107" spans="1:14">
      <c r="A107" s="311"/>
    </row>
    <row r="108" spans="1:14">
      <c r="A108" s="448"/>
    </row>
    <row r="109" spans="1:14">
      <c r="A109" s="449"/>
    </row>
    <row r="110" spans="1:14" ht="16.5">
      <c r="A110" s="433" t="s">
        <v>382</v>
      </c>
      <c r="G110" s="268"/>
      <c r="H110" s="395" t="s">
        <v>47</v>
      </c>
      <c r="I110" s="395" t="s">
        <v>164</v>
      </c>
      <c r="J110" s="269" t="s">
        <v>163</v>
      </c>
      <c r="K110" s="521" t="s">
        <v>162</v>
      </c>
      <c r="L110" s="521"/>
      <c r="M110" s="521"/>
      <c r="N110" s="521"/>
    </row>
    <row r="111" spans="1:14">
      <c r="G111" s="523" t="s">
        <v>110</v>
      </c>
      <c r="H111" s="523"/>
      <c r="I111" s="234">
        <v>3000000</v>
      </c>
      <c r="J111" s="314">
        <v>1044780</v>
      </c>
      <c r="K111" s="519">
        <f t="shared" ref="K111:K113" si="1">J111/I111*100</f>
        <v>34.826000000000001</v>
      </c>
      <c r="L111" s="519"/>
      <c r="M111" s="519"/>
      <c r="N111" s="519"/>
    </row>
    <row r="112" spans="1:14">
      <c r="G112" s="524" t="s">
        <v>70</v>
      </c>
      <c r="H112" s="524"/>
      <c r="I112" s="343">
        <v>5000000</v>
      </c>
      <c r="J112" s="291">
        <v>0</v>
      </c>
      <c r="K112" s="525">
        <f t="shared" si="1"/>
        <v>0</v>
      </c>
      <c r="L112" s="525"/>
      <c r="M112" s="525"/>
      <c r="N112" s="525"/>
    </row>
    <row r="113" spans="7:14">
      <c r="G113" s="526" t="s">
        <v>72</v>
      </c>
      <c r="H113" s="526"/>
      <c r="I113" s="234">
        <v>3000000</v>
      </c>
      <c r="J113" s="314">
        <v>1867120</v>
      </c>
      <c r="K113" s="519">
        <f t="shared" si="1"/>
        <v>62.237333333333332</v>
      </c>
      <c r="L113" s="519"/>
      <c r="M113" s="519"/>
      <c r="N113" s="519"/>
    </row>
    <row r="114" spans="7:14">
      <c r="G114" s="518" t="s">
        <v>231</v>
      </c>
      <c r="H114" s="518"/>
      <c r="I114" s="234"/>
      <c r="J114" s="314">
        <v>12982513</v>
      </c>
      <c r="K114" s="519"/>
      <c r="L114" s="519"/>
      <c r="M114" s="519"/>
      <c r="N114" s="519"/>
    </row>
    <row r="115" spans="7:14">
      <c r="G115" s="518" t="s">
        <v>130</v>
      </c>
      <c r="H115" s="518"/>
      <c r="I115" s="234">
        <v>3000000</v>
      </c>
      <c r="J115" s="314">
        <v>363916</v>
      </c>
      <c r="K115" s="519">
        <f t="shared" ref="K115" si="2">J115/I115*100</f>
        <v>12.130533333333334</v>
      </c>
      <c r="L115" s="519"/>
      <c r="M115" s="519"/>
      <c r="N115" s="519"/>
    </row>
    <row r="116" spans="7:14">
      <c r="G116" s="518" t="s">
        <v>257</v>
      </c>
      <c r="H116" s="518"/>
      <c r="I116" s="234"/>
      <c r="J116" s="314">
        <v>0</v>
      </c>
      <c r="K116" s="519"/>
      <c r="L116" s="519"/>
      <c r="M116" s="519"/>
      <c r="N116" s="519"/>
    </row>
    <row r="117" spans="7:14">
      <c r="G117" s="518"/>
      <c r="H117" s="518"/>
      <c r="I117" s="234"/>
      <c r="J117" s="234"/>
      <c r="K117" s="519" t="e">
        <f t="shared" ref="K117:K118" si="3">J117/I117*100</f>
        <v>#DIV/0!</v>
      </c>
      <c r="L117" s="519"/>
      <c r="M117" s="519"/>
      <c r="N117" s="519"/>
    </row>
    <row r="118" spans="7:14">
      <c r="G118" s="518" t="s">
        <v>71</v>
      </c>
      <c r="H118" s="518"/>
      <c r="I118" s="234">
        <v>5000000</v>
      </c>
      <c r="J118" s="314">
        <v>422439</v>
      </c>
      <c r="K118" s="519">
        <f t="shared" si="3"/>
        <v>8.4487799999999993</v>
      </c>
      <c r="L118" s="519"/>
      <c r="M118" s="519"/>
      <c r="N118" s="519"/>
    </row>
    <row r="119" spans="7:14">
      <c r="G119" s="522"/>
      <c r="H119" s="522"/>
      <c r="I119" s="232"/>
      <c r="J119" s="266"/>
      <c r="K119" s="521" t="s">
        <v>165</v>
      </c>
      <c r="L119" s="521"/>
      <c r="M119" s="521"/>
      <c r="N119" s="521"/>
    </row>
    <row r="120" spans="7:14">
      <c r="G120" s="393"/>
      <c r="H120" s="393"/>
      <c r="I120" s="232"/>
      <c r="J120" s="266"/>
      <c r="K120" s="394"/>
      <c r="L120" s="394"/>
      <c r="M120" s="394"/>
      <c r="N120" s="394"/>
    </row>
    <row r="121" spans="7:14">
      <c r="G121" s="393"/>
      <c r="H121" s="393"/>
      <c r="I121" s="232"/>
      <c r="J121" s="266"/>
      <c r="K121" s="394"/>
      <c r="L121" s="394"/>
      <c r="M121" s="394"/>
      <c r="N121" s="394"/>
    </row>
    <row r="122" spans="7:14">
      <c r="G122" s="393"/>
      <c r="H122" s="393"/>
      <c r="I122" s="232"/>
      <c r="J122" s="266"/>
      <c r="K122" s="394"/>
      <c r="L122" s="394"/>
      <c r="M122" s="394"/>
      <c r="N122" s="394"/>
    </row>
    <row r="123" spans="7:14">
      <c r="G123" s="522"/>
      <c r="H123" s="522"/>
      <c r="I123" s="232"/>
      <c r="J123" s="266"/>
      <c r="K123" s="519">
        <v>4.718</v>
      </c>
      <c r="L123" s="521"/>
      <c r="M123" s="521"/>
      <c r="N123" s="521"/>
    </row>
  </sheetData>
  <mergeCells count="40">
    <mergeCell ref="G119:H119"/>
    <mergeCell ref="K119:N119"/>
    <mergeCell ref="G123:H123"/>
    <mergeCell ref="K123:N123"/>
    <mergeCell ref="F40:G40"/>
    <mergeCell ref="G116:H116"/>
    <mergeCell ref="K116:N116"/>
    <mergeCell ref="G117:H117"/>
    <mergeCell ref="K117:N117"/>
    <mergeCell ref="G118:H118"/>
    <mergeCell ref="K118:N118"/>
    <mergeCell ref="G113:H113"/>
    <mergeCell ref="K113:N113"/>
    <mergeCell ref="G114:H114"/>
    <mergeCell ref="K114:N114"/>
    <mergeCell ref="G115:H115"/>
    <mergeCell ref="K115:N115"/>
    <mergeCell ref="K110:N110"/>
    <mergeCell ref="G111:H111"/>
    <mergeCell ref="K111:N111"/>
    <mergeCell ref="G112:H112"/>
    <mergeCell ref="K112:N112"/>
    <mergeCell ref="F43:G43"/>
    <mergeCell ref="F44:G44"/>
    <mergeCell ref="F73:G73"/>
    <mergeCell ref="J39:M39"/>
    <mergeCell ref="J43:M43"/>
    <mergeCell ref="F39:G39"/>
    <mergeCell ref="A1:R2"/>
    <mergeCell ref="J34:M34"/>
    <mergeCell ref="J33:M33"/>
    <mergeCell ref="F34:G34"/>
    <mergeCell ref="F35:G35"/>
    <mergeCell ref="F36:G36"/>
    <mergeCell ref="F37:G37"/>
    <mergeCell ref="F38:G38"/>
    <mergeCell ref="J35:M35"/>
    <mergeCell ref="J36:M36"/>
    <mergeCell ref="J37:M37"/>
    <mergeCell ref="J38:M38"/>
  </mergeCells>
  <phoneticPr fontId="67" type="noConversion"/>
  <conditionalFormatting sqref="A32 A6 A9:A14">
    <cfRule type="cellIs" dxfId="21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122</v>
      </c>
      <c r="B2" s="527" t="s">
        <v>22</v>
      </c>
      <c r="C2" s="528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4">
        <v>1</v>
      </c>
      <c r="F4" s="310" t="s">
        <v>264</v>
      </c>
      <c r="G4" s="305" t="s">
        <v>265</v>
      </c>
      <c r="H4" s="204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5">
        <v>1</v>
      </c>
      <c r="F5" s="211">
        <v>111110000</v>
      </c>
      <c r="G5" s="200" t="s">
        <v>266</v>
      </c>
      <c r="H5" s="196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6"/>
      <c r="F6" s="176"/>
      <c r="G6" s="185"/>
      <c r="H6" s="187"/>
      <c r="I6" s="33">
        <f t="shared" si="0"/>
        <v>0</v>
      </c>
    </row>
    <row r="7" spans="1:9">
      <c r="B7" s="168">
        <v>38827</v>
      </c>
      <c r="C7" s="169" t="s">
        <v>96</v>
      </c>
      <c r="E7" s="101"/>
      <c r="F7" s="176"/>
      <c r="G7" s="180"/>
      <c r="H7" s="188"/>
      <c r="I7" s="33">
        <f t="shared" si="0"/>
        <v>0</v>
      </c>
    </row>
    <row r="8" spans="1:9">
      <c r="B8" s="168">
        <v>18942</v>
      </c>
      <c r="C8" s="169" t="s">
        <v>97</v>
      </c>
      <c r="E8" s="101"/>
      <c r="F8" s="176"/>
      <c r="G8" s="180"/>
      <c r="H8" s="188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80"/>
      <c r="G9" s="180"/>
      <c r="H9" s="189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514" t="s">
        <v>113</v>
      </c>
      <c r="F19" s="514"/>
      <c r="G19" s="514"/>
      <c r="H19" s="514"/>
      <c r="I19" s="514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28"/>
  <sheetViews>
    <sheetView workbookViewId="0">
      <selection activeCell="C15" sqref="C15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450" t="s">
        <v>91</v>
      </c>
      <c r="C2" s="450" t="s">
        <v>3</v>
      </c>
      <c r="L2">
        <v>180</v>
      </c>
    </row>
    <row r="3" spans="2:12">
      <c r="B3" s="292" t="s">
        <v>412</v>
      </c>
      <c r="C3" s="292" t="s">
        <v>400</v>
      </c>
    </row>
    <row r="4" spans="2:12">
      <c r="B4" s="292" t="s">
        <v>395</v>
      </c>
      <c r="C4" s="446" t="s">
        <v>222</v>
      </c>
    </row>
    <row r="5" spans="2:12">
      <c r="B5" s="452" t="s">
        <v>467</v>
      </c>
      <c r="C5" s="452" t="s">
        <v>468</v>
      </c>
    </row>
    <row r="6" spans="2:12">
      <c r="B6" s="292" t="s">
        <v>105</v>
      </c>
      <c r="C6" s="292" t="s">
        <v>106</v>
      </c>
    </row>
    <row r="7" spans="2:12">
      <c r="B7" s="292" t="s">
        <v>102</v>
      </c>
      <c r="C7" s="292" t="s">
        <v>94</v>
      </c>
    </row>
    <row r="8" spans="2:12">
      <c r="B8" s="292" t="s">
        <v>116</v>
      </c>
      <c r="C8" s="292" t="s">
        <v>93</v>
      </c>
    </row>
    <row r="9" spans="2:12">
      <c r="B9" s="292" t="s">
        <v>115</v>
      </c>
      <c r="C9" s="292" t="s">
        <v>45</v>
      </c>
    </row>
    <row r="10" spans="2:12">
      <c r="B10" s="292" t="s">
        <v>98</v>
      </c>
      <c r="C10" s="292" t="s">
        <v>99</v>
      </c>
    </row>
    <row r="11" spans="2:12">
      <c r="B11" s="292" t="s">
        <v>89</v>
      </c>
      <c r="C11" s="292" t="s">
        <v>90</v>
      </c>
      <c r="E11" s="514" t="s">
        <v>113</v>
      </c>
      <c r="F11" s="514"/>
      <c r="G11" s="514"/>
      <c r="H11" s="514"/>
      <c r="I11" s="514"/>
    </row>
    <row r="12" spans="2:12">
      <c r="B12" s="292" t="s">
        <v>123</v>
      </c>
      <c r="C12" s="292" t="s">
        <v>92</v>
      </c>
    </row>
    <row r="13" spans="2:12">
      <c r="B13" s="292" t="s">
        <v>107</v>
      </c>
      <c r="C13" s="292" t="s">
        <v>108</v>
      </c>
    </row>
    <row r="14" spans="2:12">
      <c r="B14" s="292" t="s">
        <v>407</v>
      </c>
      <c r="C14" s="292" t="s">
        <v>411</v>
      </c>
    </row>
    <row r="15" spans="2:12">
      <c r="B15" s="292" t="s">
        <v>397</v>
      </c>
      <c r="C15" s="447" t="s">
        <v>398</v>
      </c>
      <c r="E15" s="514" t="s">
        <v>121</v>
      </c>
      <c r="F15" s="514"/>
      <c r="G15" s="514"/>
      <c r="H15" s="514"/>
      <c r="I15" s="514"/>
    </row>
    <row r="16" spans="2:12">
      <c r="B16" s="292" t="s">
        <v>334</v>
      </c>
      <c r="C16" s="292" t="s">
        <v>402</v>
      </c>
    </row>
    <row r="17" spans="2:3">
      <c r="B17" s="292" t="s">
        <v>396</v>
      </c>
      <c r="C17" s="292" t="s">
        <v>280</v>
      </c>
    </row>
    <row r="18" spans="2:3">
      <c r="B18" s="452" t="s">
        <v>413</v>
      </c>
      <c r="C18" s="292" t="s">
        <v>414</v>
      </c>
    </row>
    <row r="19" spans="2:3">
      <c r="B19" s="292" t="s">
        <v>63</v>
      </c>
      <c r="C19" s="292" t="s">
        <v>69</v>
      </c>
    </row>
    <row r="20" spans="2:3">
      <c r="B20" s="292" t="s">
        <v>126</v>
      </c>
      <c r="C20" s="292" t="s">
        <v>127</v>
      </c>
    </row>
    <row r="21" spans="2:3">
      <c r="B21" s="292" t="s">
        <v>100</v>
      </c>
      <c r="C21" s="292" t="s">
        <v>101</v>
      </c>
    </row>
    <row r="22" spans="2:3">
      <c r="B22" s="292" t="s">
        <v>120</v>
      </c>
      <c r="C22" s="292" t="s">
        <v>119</v>
      </c>
    </row>
    <row r="23" spans="2:3">
      <c r="B23" s="292" t="s">
        <v>409</v>
      </c>
      <c r="C23" s="292" t="s">
        <v>410</v>
      </c>
    </row>
    <row r="24" spans="2:3">
      <c r="B24" s="292" t="s">
        <v>118</v>
      </c>
      <c r="C24" s="292" t="s">
        <v>117</v>
      </c>
    </row>
    <row r="25" spans="2:3">
      <c r="B25" s="292" t="s">
        <v>386</v>
      </c>
      <c r="C25" s="292" t="s">
        <v>406</v>
      </c>
    </row>
    <row r="26" spans="2:3">
      <c r="B26" s="292" t="s">
        <v>103</v>
      </c>
      <c r="C26" s="292" t="s">
        <v>104</v>
      </c>
    </row>
    <row r="27" spans="2:3">
      <c r="B27" s="110" t="s">
        <v>124</v>
      </c>
      <c r="C27" s="292" t="s">
        <v>125</v>
      </c>
    </row>
    <row r="28" spans="2:3">
      <c r="B28" s="292" t="s">
        <v>399</v>
      </c>
      <c r="C28" s="292" t="s">
        <v>357</v>
      </c>
    </row>
  </sheetData>
  <sortState xmlns:xlrd2="http://schemas.microsoft.com/office/spreadsheetml/2017/richdata2" ref="B3:C28">
    <sortCondition ref="B3:B28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514"/>
      <c r="C3" s="514"/>
      <c r="D3" s="514"/>
      <c r="E3" s="514"/>
      <c r="F3" s="514"/>
    </row>
    <row r="4" spans="2:6">
      <c r="B4" s="513" t="s">
        <v>355</v>
      </c>
      <c r="C4" s="513"/>
      <c r="D4" s="513"/>
      <c r="E4" s="513"/>
      <c r="F4" s="513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5" t="s">
        <v>280</v>
      </c>
      <c r="D6" s="6"/>
      <c r="E6" s="7" t="s">
        <v>4</v>
      </c>
      <c r="F6" s="6"/>
    </row>
    <row r="7" spans="2:6">
      <c r="B7" s="71" t="s">
        <v>5</v>
      </c>
      <c r="C7" s="286" t="s">
        <v>277</v>
      </c>
      <c r="D7" s="6"/>
      <c r="E7" s="11"/>
      <c r="F7" s="6"/>
    </row>
    <row r="8" spans="2:6">
      <c r="B8" s="71" t="s">
        <v>7</v>
      </c>
      <c r="C8" s="286">
        <v>103770</v>
      </c>
      <c r="D8" s="72"/>
      <c r="E8" s="11" t="s">
        <v>8</v>
      </c>
      <c r="F8" s="6"/>
    </row>
    <row r="9" spans="2:6">
      <c r="B9" s="73" t="s">
        <v>9</v>
      </c>
      <c r="C9" s="212">
        <v>193907</v>
      </c>
      <c r="D9" s="6"/>
      <c r="E9" s="18"/>
      <c r="F9" s="6"/>
    </row>
    <row r="10" spans="2:6">
      <c r="B10" s="71" t="s">
        <v>10</v>
      </c>
      <c r="C10" s="106" t="s">
        <v>353</v>
      </c>
      <c r="D10" s="6"/>
      <c r="E10" s="6"/>
      <c r="F10" s="6"/>
    </row>
    <row r="11" spans="2:6">
      <c r="B11" s="71" t="s">
        <v>11</v>
      </c>
      <c r="C11" s="106" t="s">
        <v>316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317">
        <v>3200000000</v>
      </c>
      <c r="C14" s="106" t="s">
        <v>354</v>
      </c>
      <c r="D14" s="287">
        <v>1</v>
      </c>
      <c r="E14" s="182">
        <v>1631129</v>
      </c>
      <c r="F14" s="28">
        <f>E14*D14</f>
        <v>1631129</v>
      </c>
    </row>
    <row r="15" spans="2:6">
      <c r="B15" s="180"/>
      <c r="C15" s="106"/>
      <c r="D15" s="287"/>
      <c r="E15" s="278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515"/>
      <c r="C17" s="515"/>
      <c r="D17" s="515"/>
      <c r="E17" s="515"/>
      <c r="F17" s="515"/>
    </row>
    <row r="18" spans="2:9">
      <c r="B18" s="513" t="s">
        <v>268</v>
      </c>
      <c r="C18" s="513"/>
      <c r="D18" s="513"/>
      <c r="E18" s="513"/>
      <c r="F18" s="513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8" t="s">
        <v>45</v>
      </c>
      <c r="D20" s="6"/>
      <c r="E20" s="7" t="s">
        <v>4</v>
      </c>
      <c r="F20" s="6"/>
      <c r="H20" t="s">
        <v>262</v>
      </c>
      <c r="I20" t="s">
        <v>263</v>
      </c>
    </row>
    <row r="21" spans="2:9">
      <c r="B21" s="71" t="s">
        <v>5</v>
      </c>
      <c r="C21" s="288" t="s">
        <v>258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31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317" t="s">
        <v>23</v>
      </c>
      <c r="C28" s="106" t="s">
        <v>269</v>
      </c>
      <c r="D28" s="193">
        <v>1</v>
      </c>
      <c r="E28" s="182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514"/>
      <c r="C30" s="514"/>
      <c r="D30" s="514"/>
      <c r="E30" s="514"/>
      <c r="F30" s="514"/>
    </row>
    <row r="31" spans="2:9" ht="15.75" thickBot="1">
      <c r="B31" s="513" t="s">
        <v>270</v>
      </c>
      <c r="C31" s="513"/>
      <c r="D31" s="513"/>
      <c r="E31" s="513"/>
      <c r="F31" s="513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304" t="s">
        <v>119</v>
      </c>
      <c r="D33" s="6"/>
      <c r="E33" s="7" t="s">
        <v>4</v>
      </c>
      <c r="F33" s="8"/>
    </row>
    <row r="34" spans="2:6">
      <c r="B34" s="71" t="s">
        <v>5</v>
      </c>
      <c r="C34" s="183" t="s">
        <v>271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31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1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99" t="s">
        <v>272</v>
      </c>
      <c r="C41" s="300" t="s">
        <v>273</v>
      </c>
      <c r="D41" s="301">
        <v>1</v>
      </c>
      <c r="E41" s="302">
        <v>264000</v>
      </c>
      <c r="F41" s="303">
        <f>D41*E41</f>
        <v>264000</v>
      </c>
    </row>
    <row r="42" spans="2:6" ht="15.75" thickBot="1">
      <c r="B42" s="115"/>
      <c r="C42" s="351"/>
      <c r="D42" s="150"/>
      <c r="E42" s="151" t="s">
        <v>18</v>
      </c>
      <c r="F42" s="129">
        <f>F41</f>
        <v>264000</v>
      </c>
    </row>
    <row r="44" spans="2:6" ht="15.75" thickBot="1">
      <c r="B44" s="513" t="s">
        <v>325</v>
      </c>
      <c r="C44" s="513"/>
      <c r="D44" s="513"/>
      <c r="E44" s="513"/>
      <c r="F44" s="513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52" t="s">
        <v>117</v>
      </c>
      <c r="D46" s="6"/>
      <c r="E46" s="7" t="s">
        <v>4</v>
      </c>
      <c r="F46" s="8"/>
    </row>
    <row r="47" spans="2:6">
      <c r="B47" s="9" t="s">
        <v>5</v>
      </c>
      <c r="C47" s="183" t="s">
        <v>347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7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7" t="s">
        <v>272</v>
      </c>
      <c r="C54" s="300" t="s">
        <v>329</v>
      </c>
      <c r="D54" s="301">
        <v>2</v>
      </c>
      <c r="E54" s="302">
        <v>56958</v>
      </c>
      <c r="F54" s="303">
        <f>D54*E54</f>
        <v>113916</v>
      </c>
    </row>
    <row r="55" spans="2:8" ht="15.75" thickBot="1">
      <c r="B55" s="353"/>
      <c r="C55" s="353"/>
      <c r="D55" s="150"/>
      <c r="E55" s="151" t="s">
        <v>18</v>
      </c>
      <c r="F55" s="150">
        <f>F54</f>
        <v>113916</v>
      </c>
      <c r="H55" t="s">
        <v>172</v>
      </c>
    </row>
    <row r="56" spans="2:8">
      <c r="E56" s="363"/>
      <c r="F56" s="364"/>
    </row>
    <row r="57" spans="2:8" ht="15.75" thickBot="1">
      <c r="B57" s="513" t="s">
        <v>364</v>
      </c>
      <c r="C57" s="513"/>
      <c r="D57" s="513"/>
      <c r="E57" s="513"/>
      <c r="F57" s="513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52" t="s">
        <v>365</v>
      </c>
      <c r="D59" s="6"/>
      <c r="E59" s="7" t="s">
        <v>4</v>
      </c>
      <c r="F59" s="8"/>
    </row>
    <row r="60" spans="2:8">
      <c r="B60" s="9" t="s">
        <v>5</v>
      </c>
      <c r="C60" s="183" t="s">
        <v>366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31">
        <v>195496</v>
      </c>
      <c r="D62" s="6"/>
      <c r="E62" s="18"/>
      <c r="F62" s="8"/>
    </row>
    <row r="63" spans="2:8">
      <c r="B63" s="9" t="s">
        <v>10</v>
      </c>
      <c r="C63" s="106" t="s">
        <v>363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6">
        <v>3200000000</v>
      </c>
      <c r="C67" s="106" t="s">
        <v>24</v>
      </c>
      <c r="D67" s="134">
        <v>1</v>
      </c>
      <c r="E67" s="307">
        <v>283862</v>
      </c>
      <c r="F67" s="150">
        <f>D67*E67</f>
        <v>283862</v>
      </c>
    </row>
    <row r="68" spans="2:6" ht="15.75" thickBot="1">
      <c r="B68" s="190"/>
      <c r="C68" s="190"/>
      <c r="D68" s="150"/>
      <c r="E68" s="151" t="s">
        <v>18</v>
      </c>
      <c r="F68" s="129">
        <f>SUM(F67:F67)</f>
        <v>283862</v>
      </c>
    </row>
    <row r="70" spans="2:6" ht="15.75" thickBot="1">
      <c r="B70" s="513" t="s">
        <v>351</v>
      </c>
      <c r="C70" s="513"/>
      <c r="D70" s="513"/>
      <c r="E70" s="513"/>
      <c r="F70" s="513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308" t="s">
        <v>330</v>
      </c>
      <c r="D72" s="6"/>
      <c r="E72" s="7" t="s">
        <v>4</v>
      </c>
      <c r="F72" s="8"/>
    </row>
    <row r="73" spans="2:6">
      <c r="B73" s="9" t="s">
        <v>5</v>
      </c>
      <c r="C73" s="183" t="s">
        <v>356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31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31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2" t="s">
        <v>17</v>
      </c>
    </row>
    <row r="80" spans="2:6" ht="15.75" thickBot="1">
      <c r="B80" s="299">
        <v>9910000003</v>
      </c>
      <c r="C80" s="346" t="s">
        <v>46</v>
      </c>
      <c r="D80" s="309">
        <v>1</v>
      </c>
      <c r="E80" s="204">
        <v>180000</v>
      </c>
      <c r="F80" s="150">
        <f>D80*E80</f>
        <v>180000</v>
      </c>
    </row>
    <row r="81" spans="2:7" ht="15.75" thickBot="1">
      <c r="B81" s="126"/>
      <c r="C81" s="126"/>
      <c r="D81" s="198"/>
      <c r="E81" s="198"/>
      <c r="F81" s="150">
        <f t="shared" ref="F81:F82" si="0">D81*E81</f>
        <v>0</v>
      </c>
    </row>
    <row r="82" spans="2:7" ht="15.75" thickBot="1">
      <c r="B82" s="126"/>
      <c r="C82" s="126"/>
      <c r="D82" s="198"/>
      <c r="E82" s="198"/>
      <c r="F82" s="150">
        <f t="shared" si="0"/>
        <v>0</v>
      </c>
    </row>
    <row r="83" spans="2:7" ht="15.75" thickBot="1">
      <c r="E83" s="199" t="s">
        <v>18</v>
      </c>
      <c r="F83" s="150">
        <v>180000</v>
      </c>
    </row>
    <row r="84" spans="2:7">
      <c r="F84" s="374"/>
    </row>
    <row r="86" spans="2:7">
      <c r="C86" s="514" t="s">
        <v>251</v>
      </c>
      <c r="D86" s="514"/>
      <c r="E86" s="514"/>
      <c r="F86" s="514"/>
      <c r="G86" s="514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516"/>
      <c r="C1" s="516"/>
      <c r="D1" s="516"/>
      <c r="E1" s="516"/>
      <c r="F1" s="516"/>
    </row>
    <row r="2" spans="2:6" ht="15.75" thickBot="1">
      <c r="B2" s="513" t="s">
        <v>351</v>
      </c>
      <c r="C2" s="513"/>
      <c r="D2" s="513"/>
      <c r="E2" s="513"/>
      <c r="F2" s="513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5" t="s">
        <v>357</v>
      </c>
      <c r="D4" s="6"/>
      <c r="E4" s="7" t="s">
        <v>4</v>
      </c>
      <c r="F4" s="8"/>
    </row>
    <row r="5" spans="2:6">
      <c r="B5" s="9" t="s">
        <v>5</v>
      </c>
      <c r="C5" s="354" t="s">
        <v>358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316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79" t="s">
        <v>13</v>
      </c>
      <c r="C11" s="279" t="s">
        <v>14</v>
      </c>
      <c r="D11" s="216" t="s">
        <v>15</v>
      </c>
      <c r="E11" s="217" t="s">
        <v>16</v>
      </c>
      <c r="F11" s="218" t="s">
        <v>17</v>
      </c>
    </row>
    <row r="12" spans="2:6">
      <c r="B12" s="349">
        <v>3200000000</v>
      </c>
      <c r="C12" s="347" t="s">
        <v>359</v>
      </c>
      <c r="D12" s="214">
        <v>1</v>
      </c>
      <c r="E12" s="188">
        <v>3058048</v>
      </c>
      <c r="F12" s="198">
        <v>3058048</v>
      </c>
    </row>
    <row r="13" spans="2:6">
      <c r="B13" s="348"/>
      <c r="C13" s="317"/>
      <c r="D13" s="214"/>
      <c r="E13" s="198"/>
      <c r="F13" s="198"/>
    </row>
    <row r="14" spans="2:6">
      <c r="B14" s="348"/>
      <c r="C14" s="317"/>
      <c r="D14" s="198"/>
      <c r="E14" s="199" t="s">
        <v>167</v>
      </c>
      <c r="F14" s="198">
        <v>3058048</v>
      </c>
    </row>
    <row r="15" spans="2:6" ht="15.75" thickBot="1">
      <c r="B15" s="513" t="s">
        <v>351</v>
      </c>
      <c r="C15" s="513"/>
      <c r="D15" s="513"/>
      <c r="E15" s="513"/>
      <c r="F15" s="513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4" t="s">
        <v>108</v>
      </c>
      <c r="D17" s="6"/>
      <c r="E17" s="7" t="s">
        <v>4</v>
      </c>
      <c r="F17" s="8"/>
    </row>
    <row r="18" spans="2:9">
      <c r="B18" s="9" t="s">
        <v>5</v>
      </c>
      <c r="C18" s="178" t="s">
        <v>318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2">
        <v>194420</v>
      </c>
      <c r="D20" s="6"/>
      <c r="E20" s="18"/>
      <c r="F20" s="8"/>
    </row>
    <row r="21" spans="2:9">
      <c r="B21" s="9" t="s">
        <v>10</v>
      </c>
      <c r="C21" s="106" t="s">
        <v>360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79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49" t="s">
        <v>272</v>
      </c>
      <c r="C25" s="347" t="s">
        <v>329</v>
      </c>
      <c r="D25" s="134">
        <v>20</v>
      </c>
      <c r="E25" s="201">
        <v>56958</v>
      </c>
      <c r="F25" s="150">
        <v>1139160</v>
      </c>
    </row>
    <row r="26" spans="2:9" ht="15.75" thickBot="1">
      <c r="B26" s="112"/>
      <c r="C26" s="350"/>
      <c r="D26" s="139"/>
      <c r="E26" s="140" t="s">
        <v>18</v>
      </c>
      <c r="F26" s="141">
        <v>1139160</v>
      </c>
    </row>
    <row r="27" spans="2:9" ht="15.75" thickBot="1">
      <c r="B27" s="513" t="s">
        <v>361</v>
      </c>
      <c r="C27" s="513"/>
      <c r="D27" s="513"/>
      <c r="E27" s="513"/>
      <c r="F27" s="513"/>
      <c r="I27" t="s">
        <v>172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4" t="s">
        <v>127</v>
      </c>
      <c r="D29" s="6"/>
      <c r="E29" s="7" t="s">
        <v>4</v>
      </c>
      <c r="F29" s="8"/>
    </row>
    <row r="30" spans="2:9" ht="15.75" thickBot="1">
      <c r="B30" s="158" t="s">
        <v>5</v>
      </c>
      <c r="C30" s="178" t="s">
        <v>281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5" t="s">
        <v>15</v>
      </c>
      <c r="E36" s="75" t="s">
        <v>16</v>
      </c>
      <c r="F36" s="207" t="s">
        <v>17</v>
      </c>
    </row>
    <row r="37" spans="2:6" ht="16.5" thickBot="1">
      <c r="B37" s="349" t="s">
        <v>23</v>
      </c>
      <c r="C37" s="106" t="s">
        <v>128</v>
      </c>
      <c r="D37" s="134">
        <v>1</v>
      </c>
      <c r="E37" s="210">
        <v>250000</v>
      </c>
      <c r="F37" s="208">
        <f>D37*E37</f>
        <v>250000</v>
      </c>
    </row>
    <row r="38" spans="2:6" ht="15.75" thickBot="1">
      <c r="B38" s="115"/>
      <c r="C38" s="115"/>
      <c r="D38" s="206"/>
      <c r="E38" s="199" t="s">
        <v>18</v>
      </c>
      <c r="F38" s="209">
        <f>F37</f>
        <v>250000</v>
      </c>
    </row>
    <row r="40" spans="2:6" ht="15.75" thickBot="1">
      <c r="B40" s="513" t="s">
        <v>325</v>
      </c>
      <c r="C40" s="513"/>
      <c r="D40" s="513"/>
      <c r="E40" s="513"/>
      <c r="F40" s="513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1" t="s">
        <v>119</v>
      </c>
      <c r="D42" s="6"/>
      <c r="E42" s="7" t="s">
        <v>4</v>
      </c>
      <c r="F42" s="8"/>
    </row>
    <row r="43" spans="2:6">
      <c r="B43" s="9" t="s">
        <v>5</v>
      </c>
      <c r="C43" s="178" t="s">
        <v>311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2">
        <v>191540</v>
      </c>
      <c r="D45" s="6"/>
      <c r="E45" s="18"/>
      <c r="F45" s="8"/>
    </row>
    <row r="46" spans="2:6">
      <c r="B46" s="9" t="s">
        <v>10</v>
      </c>
      <c r="C46" s="342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49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513" t="s">
        <v>325</v>
      </c>
      <c r="C54" s="513"/>
      <c r="D54" s="513"/>
      <c r="E54" s="513"/>
      <c r="F54" s="513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311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2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6" t="s">
        <v>15</v>
      </c>
      <c r="E63" s="217" t="s">
        <v>16</v>
      </c>
      <c r="F63" s="218" t="s">
        <v>17</v>
      </c>
    </row>
    <row r="64" spans="2:6" ht="15.75">
      <c r="B64" s="214" t="s">
        <v>23</v>
      </c>
      <c r="C64" s="106" t="s">
        <v>128</v>
      </c>
      <c r="D64" s="214">
        <v>1</v>
      </c>
      <c r="E64" s="210">
        <v>250000</v>
      </c>
      <c r="F64" s="136">
        <f>D64*E64</f>
        <v>250000</v>
      </c>
    </row>
    <row r="65" spans="2:6" ht="15.75" thickBot="1">
      <c r="B65" s="112"/>
      <c r="C65" s="215"/>
      <c r="D65" s="198"/>
      <c r="E65" s="199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513" t="s">
        <v>319</v>
      </c>
      <c r="C2" s="513"/>
      <c r="D2" s="513"/>
      <c r="E2" s="513"/>
      <c r="F2" s="513"/>
    </row>
    <row r="3" spans="2:6">
      <c r="B3" s="69"/>
      <c r="C3" s="70" t="s">
        <v>76</v>
      </c>
      <c r="D3" s="2"/>
      <c r="E3" s="3"/>
      <c r="F3" s="4"/>
    </row>
    <row r="4" spans="2:6">
      <c r="B4" s="220" t="s">
        <v>3</v>
      </c>
      <c r="C4" s="184" t="s">
        <v>330</v>
      </c>
      <c r="D4" s="146"/>
      <c r="E4" s="19" t="s">
        <v>4</v>
      </c>
      <c r="F4" s="4"/>
    </row>
    <row r="5" spans="2:6">
      <c r="B5" s="220" t="s">
        <v>5</v>
      </c>
      <c r="C5" s="178" t="s">
        <v>321</v>
      </c>
      <c r="D5" s="146"/>
      <c r="E5" s="83"/>
      <c r="F5" s="4"/>
    </row>
    <row r="6" spans="2:6">
      <c r="B6" s="220" t="s">
        <v>7</v>
      </c>
      <c r="C6" s="106">
        <v>98360</v>
      </c>
      <c r="D6" s="147"/>
      <c r="E6" s="83" t="s">
        <v>8</v>
      </c>
      <c r="F6" s="4"/>
    </row>
    <row r="7" spans="2:6">
      <c r="B7" s="221" t="s">
        <v>9</v>
      </c>
      <c r="C7" s="213">
        <v>188948</v>
      </c>
      <c r="D7" s="2"/>
      <c r="E7" s="84"/>
      <c r="F7" s="4"/>
    </row>
    <row r="8" spans="2:6">
      <c r="B8" s="220" t="s">
        <v>10</v>
      </c>
      <c r="C8" s="106">
        <v>1433</v>
      </c>
      <c r="D8" s="2"/>
      <c r="E8" s="86"/>
      <c r="F8" s="4"/>
    </row>
    <row r="9" spans="2:6">
      <c r="B9" s="220" t="s">
        <v>11</v>
      </c>
      <c r="C9" s="106">
        <v>90117</v>
      </c>
      <c r="D9" s="2"/>
      <c r="E9" s="4"/>
      <c r="F9" s="4"/>
    </row>
    <row r="10" spans="2:6">
      <c r="B10" s="220" t="s">
        <v>12</v>
      </c>
      <c r="C10" s="223">
        <v>4194</v>
      </c>
      <c r="D10" s="2"/>
      <c r="E10" s="4"/>
      <c r="F10" s="4"/>
    </row>
    <row r="11" spans="2:6">
      <c r="B11" s="222" t="s">
        <v>13</v>
      </c>
      <c r="C11" s="222" t="s">
        <v>14</v>
      </c>
      <c r="D11" s="224" t="s">
        <v>15</v>
      </c>
      <c r="E11" s="224" t="s">
        <v>16</v>
      </c>
      <c r="F11" s="225" t="s">
        <v>17</v>
      </c>
    </row>
    <row r="12" spans="2:6">
      <c r="B12" s="180" t="s">
        <v>331</v>
      </c>
      <c r="C12" s="106" t="s">
        <v>332</v>
      </c>
      <c r="D12" s="214"/>
      <c r="E12" s="188"/>
      <c r="F12" s="226">
        <f>E12*D12</f>
        <v>0</v>
      </c>
    </row>
    <row r="13" spans="2:6">
      <c r="B13" s="328" t="s">
        <v>306</v>
      </c>
      <c r="C13" s="328"/>
      <c r="D13" s="214"/>
      <c r="E13" s="227"/>
      <c r="F13" s="228">
        <f>F12</f>
        <v>0</v>
      </c>
    </row>
    <row r="14" spans="2:6">
      <c r="F14" s="123"/>
    </row>
    <row r="15" spans="2:6" ht="15.75" thickBot="1">
      <c r="B15" s="513" t="s">
        <v>319</v>
      </c>
      <c r="C15" s="513"/>
      <c r="D15" s="513"/>
      <c r="E15" s="513"/>
      <c r="F15" s="513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85" t="s">
        <v>108</v>
      </c>
      <c r="D17" s="146"/>
      <c r="E17" s="19" t="s">
        <v>4</v>
      </c>
      <c r="F17" s="4"/>
    </row>
    <row r="18" spans="2:6">
      <c r="B18" s="81" t="s">
        <v>5</v>
      </c>
      <c r="C18" s="286" t="s">
        <v>318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2">
        <v>191154</v>
      </c>
      <c r="D20" s="2"/>
      <c r="E20" s="84"/>
      <c r="F20" s="4"/>
    </row>
    <row r="21" spans="2:6">
      <c r="B21" s="81" t="s">
        <v>10</v>
      </c>
      <c r="C21" s="106" t="s">
        <v>333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9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4" t="s">
        <v>272</v>
      </c>
      <c r="C25" s="106" t="s">
        <v>329</v>
      </c>
      <c r="D25" s="214">
        <v>5</v>
      </c>
      <c r="E25" s="202">
        <v>56958</v>
      </c>
      <c r="F25" s="93">
        <f>D25*E25</f>
        <v>284790</v>
      </c>
    </row>
    <row r="26" spans="2:6" ht="15.75" thickBot="1">
      <c r="B26" s="94"/>
      <c r="C26" s="329"/>
      <c r="D26" s="214"/>
      <c r="E26" s="373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513" t="s">
        <v>315</v>
      </c>
      <c r="C28" s="513"/>
      <c r="D28" s="513"/>
      <c r="E28" s="513"/>
      <c r="F28" s="513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5"/>
      <c r="D30" s="82"/>
      <c r="E30" s="19" t="s">
        <v>4</v>
      </c>
      <c r="F30" s="4"/>
    </row>
    <row r="31" spans="2:6">
      <c r="B31" s="81" t="s">
        <v>5</v>
      </c>
      <c r="C31" s="286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1"/>
      <c r="D36" s="2"/>
      <c r="E36" s="4"/>
      <c r="F36" s="4"/>
    </row>
    <row r="37" spans="2:6" ht="15.75" thickBot="1">
      <c r="B37" s="89" t="s">
        <v>13</v>
      </c>
      <c r="C37" s="179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4"/>
      <c r="C38" s="106"/>
      <c r="D38" s="214"/>
      <c r="E38" s="202"/>
      <c r="F38" s="93">
        <f>D38*E38</f>
        <v>0</v>
      </c>
    </row>
    <row r="39" spans="2:6" ht="16.5" thickBot="1">
      <c r="B39" s="94"/>
      <c r="C39" s="330"/>
      <c r="D39" s="95"/>
      <c r="E39" s="96" t="s">
        <v>18</v>
      </c>
      <c r="F39" s="97">
        <f>SUM(F38:F38)</f>
        <v>0</v>
      </c>
    </row>
    <row r="41" spans="2:6" ht="15.75" thickBot="1">
      <c r="B41" s="513" t="s">
        <v>315</v>
      </c>
      <c r="C41" s="513"/>
      <c r="D41" s="513"/>
      <c r="E41" s="513"/>
      <c r="F41" s="513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4" t="s">
        <v>106</v>
      </c>
      <c r="D43" s="146"/>
      <c r="E43" s="19" t="s">
        <v>4</v>
      </c>
      <c r="F43" s="4"/>
    </row>
    <row r="44" spans="2:6">
      <c r="B44" s="81" t="s">
        <v>5</v>
      </c>
      <c r="C44" s="178" t="s">
        <v>267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4" t="s">
        <v>23</v>
      </c>
      <c r="C51" s="106" t="s">
        <v>128</v>
      </c>
      <c r="D51" s="214">
        <v>1</v>
      </c>
      <c r="E51" s="202">
        <v>250000</v>
      </c>
      <c r="F51" s="93">
        <f>D51*E51</f>
        <v>250000</v>
      </c>
    </row>
    <row r="52" spans="2:9" ht="16.5" thickBot="1">
      <c r="B52" s="120"/>
      <c r="C52" s="331"/>
      <c r="D52" s="121"/>
      <c r="E52" s="122" t="s">
        <v>18</v>
      </c>
      <c r="F52" s="133">
        <f>F51</f>
        <v>250000</v>
      </c>
    </row>
    <row r="54" spans="2:9" ht="15.75" thickBot="1">
      <c r="B54" s="513" t="s">
        <v>319</v>
      </c>
      <c r="C54" s="513"/>
      <c r="D54" s="513"/>
      <c r="E54" s="513"/>
      <c r="F54" s="513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85" t="s">
        <v>222</v>
      </c>
      <c r="D56" s="146"/>
      <c r="E56" s="19" t="s">
        <v>4</v>
      </c>
      <c r="F56" s="4"/>
    </row>
    <row r="57" spans="2:9" ht="15.75" thickBot="1">
      <c r="B57" s="160" t="s">
        <v>5</v>
      </c>
      <c r="C57" s="286" t="s">
        <v>346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3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4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4"/>
      <c r="E65" s="144"/>
      <c r="F65" s="162"/>
    </row>
    <row r="66" spans="2:6" ht="15.75" thickBot="1">
      <c r="E66" s="145" t="s">
        <v>167</v>
      </c>
      <c r="F66" s="162">
        <v>283432</v>
      </c>
    </row>
    <row r="70" spans="2:6" ht="15.75" thickBot="1">
      <c r="B70" s="513" t="s">
        <v>303</v>
      </c>
      <c r="C70" s="513"/>
      <c r="D70" s="513"/>
      <c r="E70" s="513"/>
      <c r="F70" s="513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85" t="s">
        <v>301</v>
      </c>
      <c r="D72" s="146"/>
      <c r="E72" s="19" t="s">
        <v>4</v>
      </c>
      <c r="F72" s="4"/>
    </row>
    <row r="73" spans="2:6">
      <c r="B73" s="81" t="s">
        <v>5</v>
      </c>
      <c r="C73" s="286" t="s">
        <v>298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2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9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4">
        <v>11110000</v>
      </c>
      <c r="C80" s="106" t="s">
        <v>46</v>
      </c>
      <c r="D80" s="214">
        <v>1</v>
      </c>
      <c r="E80" s="202">
        <v>650000</v>
      </c>
      <c r="F80" s="93">
        <f>D80*E80</f>
        <v>650000</v>
      </c>
    </row>
    <row r="81" spans="2:6" ht="15.75" thickBot="1">
      <c r="B81" s="94" t="s">
        <v>304</v>
      </c>
      <c r="C81" s="329" t="s">
        <v>305</v>
      </c>
      <c r="D81" s="95">
        <v>1</v>
      </c>
      <c r="E81" s="202">
        <v>407250</v>
      </c>
      <c r="F81" s="97">
        <v>407250</v>
      </c>
    </row>
    <row r="82" spans="2:6" ht="15.75" thickBot="1">
      <c r="B82" s="94" t="s">
        <v>306</v>
      </c>
      <c r="C82" s="329" t="s">
        <v>307</v>
      </c>
      <c r="D82" s="95">
        <v>1</v>
      </c>
      <c r="E82" s="202">
        <v>96829</v>
      </c>
      <c r="F82" s="97">
        <v>96829</v>
      </c>
    </row>
    <row r="83" spans="2:6" ht="15.75" thickBot="1">
      <c r="B83" s="94" t="s">
        <v>283</v>
      </c>
      <c r="C83" s="329" t="s">
        <v>308</v>
      </c>
      <c r="D83" s="95">
        <v>1</v>
      </c>
      <c r="E83" s="202">
        <v>156635</v>
      </c>
      <c r="F83" s="97">
        <v>156635</v>
      </c>
    </row>
    <row r="84" spans="2:6" ht="15.75" thickBot="1">
      <c r="B84" s="94" t="s">
        <v>309</v>
      </c>
      <c r="C84" s="329" t="s">
        <v>310</v>
      </c>
      <c r="D84" s="95">
        <v>1</v>
      </c>
      <c r="E84" s="202">
        <v>102524</v>
      </c>
      <c r="F84" s="97">
        <v>102524</v>
      </c>
    </row>
    <row r="85" spans="2:6" ht="15.75" thickBot="1">
      <c r="B85" s="94" t="s">
        <v>272</v>
      </c>
      <c r="C85" s="329" t="s">
        <v>302</v>
      </c>
      <c r="D85" s="95">
        <v>1</v>
      </c>
      <c r="E85" s="362">
        <v>56958</v>
      </c>
      <c r="F85" s="97">
        <v>56958</v>
      </c>
    </row>
    <row r="86" spans="2:6" ht="15.75" thickBot="1">
      <c r="B86" s="94"/>
      <c r="C86" s="329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513" t="s">
        <v>319</v>
      </c>
      <c r="C93" s="513"/>
      <c r="D93" s="513"/>
      <c r="E93" s="513"/>
      <c r="F93" s="513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5" t="s">
        <v>335</v>
      </c>
      <c r="D95" s="82"/>
      <c r="E95" s="19" t="s">
        <v>4</v>
      </c>
      <c r="F95" s="4"/>
    </row>
    <row r="96" spans="2:6">
      <c r="B96" s="81" t="s">
        <v>5</v>
      </c>
      <c r="C96" s="286" t="s">
        <v>334</v>
      </c>
      <c r="D96" s="146"/>
      <c r="E96" s="83"/>
      <c r="F96" s="4"/>
    </row>
    <row r="97" spans="2:6">
      <c r="B97" s="81" t="s">
        <v>7</v>
      </c>
      <c r="C97" s="106" t="s">
        <v>336</v>
      </c>
      <c r="D97" s="147"/>
      <c r="E97" s="83" t="s">
        <v>8</v>
      </c>
      <c r="F97" s="4"/>
    </row>
    <row r="98" spans="2:6">
      <c r="B98" s="85" t="s">
        <v>9</v>
      </c>
      <c r="C98" s="135" t="s">
        <v>337</v>
      </c>
      <c r="D98" s="2"/>
      <c r="E98" s="84"/>
      <c r="F98" s="4"/>
    </row>
    <row r="99" spans="2:6">
      <c r="B99" s="81" t="s">
        <v>10</v>
      </c>
      <c r="C99" s="106" t="s">
        <v>111</v>
      </c>
      <c r="D99" s="2"/>
      <c r="E99" s="86"/>
      <c r="F99" s="4"/>
    </row>
    <row r="100" spans="2:6">
      <c r="B100" s="87" t="s">
        <v>11</v>
      </c>
      <c r="C100" s="106" t="s">
        <v>111</v>
      </c>
      <c r="D100" s="2"/>
      <c r="E100" s="4"/>
      <c r="F100" s="4"/>
    </row>
    <row r="101" spans="2:6" ht="15.75" thickBot="1">
      <c r="B101" s="87" t="s">
        <v>12</v>
      </c>
      <c r="C101" s="181"/>
      <c r="D101" s="2"/>
      <c r="E101" s="4"/>
      <c r="F101" s="4"/>
    </row>
    <row r="102" spans="2:6" ht="15.75" thickBot="1">
      <c r="B102" s="89" t="s">
        <v>13</v>
      </c>
      <c r="C102" s="179" t="s">
        <v>14</v>
      </c>
      <c r="D102" s="90" t="s">
        <v>15</v>
      </c>
      <c r="E102" s="91"/>
      <c r="F102" s="92" t="s">
        <v>17</v>
      </c>
    </row>
    <row r="103" spans="2:6" ht="15.75" thickBot="1">
      <c r="B103" s="214" t="s">
        <v>338</v>
      </c>
      <c r="C103" s="106" t="s">
        <v>339</v>
      </c>
      <c r="D103" s="214">
        <v>2</v>
      </c>
      <c r="E103" s="202">
        <v>1500000</v>
      </c>
      <c r="F103" s="93">
        <f>D103*E103</f>
        <v>3000000</v>
      </c>
    </row>
    <row r="104" spans="2:6" ht="16.5" thickBot="1">
      <c r="B104" s="329" t="s">
        <v>340</v>
      </c>
      <c r="C104" s="330" t="s">
        <v>341</v>
      </c>
      <c r="D104" s="214">
        <v>1</v>
      </c>
      <c r="E104" s="96">
        <v>189184</v>
      </c>
      <c r="F104" s="97">
        <v>189184</v>
      </c>
    </row>
    <row r="105" spans="2:6" ht="16.5" thickBot="1">
      <c r="B105" s="329" t="s">
        <v>342</v>
      </c>
      <c r="C105" s="330" t="s">
        <v>343</v>
      </c>
      <c r="D105" s="214">
        <v>1</v>
      </c>
      <c r="E105" s="96">
        <v>3248243</v>
      </c>
      <c r="F105" s="97">
        <v>3248243</v>
      </c>
    </row>
    <row r="106" spans="2:6" ht="16.5" thickBot="1">
      <c r="B106" s="329" t="s">
        <v>344</v>
      </c>
      <c r="C106" s="330" t="s">
        <v>345</v>
      </c>
      <c r="D106" s="214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513" t="s">
        <v>319</v>
      </c>
      <c r="C2" s="513"/>
      <c r="D2" s="513"/>
      <c r="E2" s="513"/>
      <c r="F2" s="513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0">
        <v>3200000000</v>
      </c>
      <c r="C12" s="106" t="s">
        <v>24</v>
      </c>
      <c r="D12" s="214">
        <v>1</v>
      </c>
      <c r="E12" s="202">
        <v>283887</v>
      </c>
      <c r="F12" s="93">
        <v>283887</v>
      </c>
    </row>
    <row r="13" spans="2:6" ht="16.5" thickBot="1">
      <c r="B13" s="115"/>
      <c r="C13" s="332"/>
      <c r="D13" s="150"/>
      <c r="E13" s="151" t="s">
        <v>18</v>
      </c>
      <c r="F13" s="93">
        <v>283887</v>
      </c>
    </row>
    <row r="15" spans="2:6" ht="15.75" thickBot="1">
      <c r="B15" s="513" t="s">
        <v>319</v>
      </c>
      <c r="C15" s="513"/>
      <c r="D15" s="513"/>
      <c r="E15" s="513"/>
      <c r="F15" s="513"/>
    </row>
    <row r="16" spans="2:6" ht="15.75" thickBot="1">
      <c r="B16" s="31"/>
      <c r="C16" s="124" t="s">
        <v>77</v>
      </c>
      <c r="D16" s="2"/>
      <c r="E16" s="3"/>
      <c r="F16" s="4"/>
    </row>
    <row r="17" spans="2:6">
      <c r="B17" s="5" t="s">
        <v>3</v>
      </c>
      <c r="C17" s="184" t="s">
        <v>222</v>
      </c>
      <c r="D17" s="6"/>
      <c r="E17" s="7" t="s">
        <v>4</v>
      </c>
      <c r="F17" s="8"/>
    </row>
    <row r="18" spans="2:6">
      <c r="B18" s="9" t="s">
        <v>5</v>
      </c>
      <c r="C18" s="178" t="s">
        <v>346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0">
        <v>3200000000</v>
      </c>
      <c r="C25" s="106" t="s">
        <v>24</v>
      </c>
      <c r="D25" s="214">
        <v>1</v>
      </c>
      <c r="E25" s="202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513" t="s">
        <v>319</v>
      </c>
      <c r="C28" s="513"/>
      <c r="D28" s="513"/>
      <c r="E28" s="513"/>
      <c r="F28" s="513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346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0">
        <v>3200000000</v>
      </c>
      <c r="C38" s="106" t="s">
        <v>24</v>
      </c>
      <c r="D38" s="214">
        <v>1</v>
      </c>
      <c r="E38" s="203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513" t="s">
        <v>319</v>
      </c>
      <c r="C41" s="513"/>
      <c r="D41" s="513"/>
      <c r="E41" s="513"/>
      <c r="F41" s="513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4" t="s">
        <v>222</v>
      </c>
      <c r="D43" s="6"/>
      <c r="E43" s="7" t="s">
        <v>4</v>
      </c>
      <c r="F43" s="8"/>
    </row>
    <row r="44" spans="2:6">
      <c r="B44" s="9" t="s">
        <v>5</v>
      </c>
      <c r="C44" s="178" t="s">
        <v>346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3">
        <v>3200000000</v>
      </c>
      <c r="C51" s="106" t="s">
        <v>24</v>
      </c>
      <c r="D51" s="214">
        <v>1</v>
      </c>
      <c r="E51" s="202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513" t="s">
        <v>319</v>
      </c>
      <c r="C54" s="513"/>
      <c r="D54" s="513"/>
      <c r="E54" s="513"/>
      <c r="F54" s="513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4" t="s">
        <v>222</v>
      </c>
      <c r="D56" s="6"/>
      <c r="E56" s="7" t="s">
        <v>4</v>
      </c>
      <c r="F56" s="8"/>
    </row>
    <row r="57" spans="2:6">
      <c r="B57" s="9" t="s">
        <v>5</v>
      </c>
      <c r="C57" s="178" t="s">
        <v>346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3">
        <v>3200000000</v>
      </c>
      <c r="C64" s="106" t="s">
        <v>24</v>
      </c>
      <c r="D64" s="214">
        <v>1</v>
      </c>
      <c r="E64" s="202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513" t="s">
        <v>319</v>
      </c>
      <c r="C2" s="513"/>
      <c r="D2" s="513"/>
      <c r="E2" s="513"/>
      <c r="F2" s="513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24</v>
      </c>
      <c r="D12" s="214">
        <v>1</v>
      </c>
      <c r="E12" s="202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514" t="s">
        <v>198</v>
      </c>
      <c r="C15" s="514"/>
      <c r="D15" s="514"/>
      <c r="E15" s="514"/>
      <c r="F15" s="514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199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196</v>
      </c>
      <c r="D25" s="214">
        <v>1</v>
      </c>
      <c r="E25" s="20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514" t="s">
        <v>200</v>
      </c>
      <c r="C28" s="514"/>
      <c r="D28" s="514"/>
      <c r="E28" s="514"/>
      <c r="F28" s="514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201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196</v>
      </c>
      <c r="D38" s="214">
        <v>1</v>
      </c>
      <c r="E38" s="202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514" t="s">
        <v>202</v>
      </c>
      <c r="C41" s="514"/>
      <c r="D41" s="514"/>
      <c r="E41" s="514"/>
      <c r="F41" s="514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203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514" t="s">
        <v>204</v>
      </c>
      <c r="C54" s="514"/>
      <c r="D54" s="514"/>
      <c r="E54" s="514"/>
      <c r="F54" s="514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205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514" t="s">
        <v>206</v>
      </c>
      <c r="C2" s="514"/>
      <c r="D2" s="514"/>
      <c r="E2" s="514"/>
      <c r="F2" s="514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207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514" t="s">
        <v>208</v>
      </c>
      <c r="C15" s="514"/>
      <c r="D15" s="514"/>
      <c r="E15" s="514"/>
      <c r="F15" s="514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209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197</v>
      </c>
      <c r="D25" s="214">
        <v>1</v>
      </c>
      <c r="E25" s="202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514" t="s">
        <v>210</v>
      </c>
      <c r="C28" s="514"/>
      <c r="D28" s="514"/>
      <c r="E28" s="514"/>
      <c r="F28" s="514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211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197</v>
      </c>
      <c r="D38" s="214">
        <v>1</v>
      </c>
      <c r="E38" s="202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514" t="s">
        <v>212</v>
      </c>
      <c r="C41" s="514"/>
      <c r="D41" s="514"/>
      <c r="E41" s="514"/>
      <c r="F41" s="514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213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514" t="s">
        <v>214</v>
      </c>
      <c r="C54" s="514"/>
      <c r="D54" s="514"/>
      <c r="E54" s="514"/>
      <c r="F54" s="514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215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514" t="s">
        <v>216</v>
      </c>
      <c r="C2" s="514"/>
      <c r="D2" s="514"/>
      <c r="E2" s="514"/>
      <c r="F2" s="514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217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514"/>
      <c r="C15" s="514"/>
      <c r="D15" s="514"/>
      <c r="E15" s="514"/>
      <c r="F15" s="514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4" t="s">
        <v>169</v>
      </c>
      <c r="D17" s="6"/>
      <c r="E17" s="7" t="s">
        <v>4</v>
      </c>
      <c r="F17" s="8"/>
    </row>
    <row r="18" spans="2:6">
      <c r="B18" s="9" t="s">
        <v>5</v>
      </c>
      <c r="C18" s="178" t="s">
        <v>168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170</v>
      </c>
      <c r="D21" s="6"/>
      <c r="E21" s="13"/>
      <c r="F21" s="8"/>
    </row>
    <row r="22" spans="2:6">
      <c r="B22" s="14" t="s">
        <v>11</v>
      </c>
      <c r="C22" s="106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218</v>
      </c>
      <c r="D25" s="214">
        <v>1</v>
      </c>
      <c r="E25" s="202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514"/>
      <c r="C28" s="514"/>
      <c r="D28" s="514"/>
      <c r="E28" s="514"/>
      <c r="F28" s="514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220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514"/>
      <c r="C41" s="514"/>
      <c r="D41" s="514"/>
      <c r="E41" s="514"/>
      <c r="F41" s="514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4" t="s">
        <v>223</v>
      </c>
      <c r="D43" s="6"/>
      <c r="E43" s="7" t="s">
        <v>4</v>
      </c>
      <c r="F43" s="8"/>
    </row>
    <row r="44" spans="2:6">
      <c r="B44" s="9" t="s">
        <v>5</v>
      </c>
      <c r="C44" s="178" t="s">
        <v>221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224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225</v>
      </c>
      <c r="D51" s="214">
        <v>1</v>
      </c>
      <c r="E51" s="202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514" t="s">
        <v>226</v>
      </c>
      <c r="C54" s="514"/>
      <c r="D54" s="514"/>
      <c r="E54" s="514"/>
      <c r="F54" s="514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193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9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9910000003</v>
      </c>
      <c r="C64" s="106" t="s">
        <v>46</v>
      </c>
      <c r="D64" s="214">
        <v>1</v>
      </c>
      <c r="E64" s="202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F65"/>
  <sheetViews>
    <sheetView topLeftCell="A49"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514"/>
      <c r="C2" s="514"/>
      <c r="D2" s="514"/>
      <c r="E2" s="514"/>
      <c r="F2" s="514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4" t="s">
        <v>227</v>
      </c>
      <c r="D4" s="6"/>
      <c r="E4" s="7" t="s">
        <v>4</v>
      </c>
      <c r="F4" s="8"/>
    </row>
    <row r="5" spans="2:6">
      <c r="B5" s="9" t="s">
        <v>5</v>
      </c>
      <c r="C5" s="178" t="s">
        <v>228</v>
      </c>
      <c r="D5" s="10"/>
      <c r="E5" s="11"/>
      <c r="F5" s="8"/>
    </row>
    <row r="6" spans="2:6">
      <c r="B6" s="9" t="s">
        <v>7</v>
      </c>
      <c r="C6" s="230">
        <v>23588</v>
      </c>
      <c r="D6" s="12"/>
      <c r="E6" s="11" t="s">
        <v>8</v>
      </c>
      <c r="F6" s="8"/>
    </row>
    <row r="7" spans="2:6">
      <c r="B7" s="1" t="s">
        <v>9</v>
      </c>
      <c r="C7" s="135">
        <v>144272</v>
      </c>
      <c r="D7" s="6"/>
      <c r="E7" s="13"/>
      <c r="F7" s="8"/>
    </row>
    <row r="8" spans="2:6">
      <c r="B8" s="9" t="s">
        <v>10</v>
      </c>
      <c r="C8" s="230" t="s">
        <v>219</v>
      </c>
      <c r="D8" s="6"/>
      <c r="E8" s="13"/>
      <c r="F8" s="8"/>
    </row>
    <row r="9" spans="2:6">
      <c r="B9" s="14" t="s">
        <v>11</v>
      </c>
      <c r="C9" s="230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171</v>
      </c>
      <c r="D12" s="214">
        <v>1</v>
      </c>
      <c r="E12" s="202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514"/>
      <c r="C15" s="514"/>
      <c r="D15" s="514"/>
      <c r="E15" s="514"/>
      <c r="F15" s="514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09" t="s">
        <v>127</v>
      </c>
      <c r="D17" s="235"/>
      <c r="E17" s="236"/>
      <c r="F17" s="237"/>
    </row>
    <row r="18" spans="2:6" ht="15.75" thickBot="1">
      <c r="B18" s="58" t="s">
        <v>5</v>
      </c>
      <c r="C18" s="238" t="s">
        <v>166</v>
      </c>
      <c r="D18" s="235"/>
      <c r="E18" s="239"/>
      <c r="F18" s="237"/>
    </row>
    <row r="19" spans="2:6" ht="15.75" thickBot="1">
      <c r="B19" s="58" t="s">
        <v>7</v>
      </c>
      <c r="C19" s="240">
        <v>13455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138297</v>
      </c>
      <c r="D20" s="235"/>
      <c r="E20" s="243"/>
      <c r="F20" s="237"/>
    </row>
    <row r="21" spans="2:6" ht="15.75" thickBot="1">
      <c r="B21" s="58" t="s">
        <v>10</v>
      </c>
      <c r="C21" s="244">
        <v>339142</v>
      </c>
      <c r="D21" s="235"/>
      <c r="E21" s="243"/>
      <c r="F21" s="237"/>
    </row>
    <row r="22" spans="2:6" ht="15.75" thickBot="1">
      <c r="B22" s="245" t="s">
        <v>11</v>
      </c>
      <c r="C22" s="240">
        <v>7222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 t="s">
        <v>14</v>
      </c>
      <c r="D24" s="249" t="s">
        <v>15</v>
      </c>
      <c r="E24" s="249" t="s">
        <v>16</v>
      </c>
      <c r="F24" s="250" t="s">
        <v>17</v>
      </c>
    </row>
    <row r="25" spans="2:6" ht="15.75" thickBot="1">
      <c r="B25" s="109">
        <v>3200000000</v>
      </c>
      <c r="C25" s="251" t="s">
        <v>128</v>
      </c>
      <c r="D25" s="251">
        <v>1</v>
      </c>
      <c r="E25" s="252">
        <v>250000</v>
      </c>
      <c r="F25" s="253">
        <v>250000</v>
      </c>
    </row>
    <row r="26" spans="2:6" ht="15.75" thickBot="1">
      <c r="B26" s="254"/>
      <c r="C26" s="255"/>
      <c r="D26" s="256"/>
      <c r="E26" s="255" t="s">
        <v>167</v>
      </c>
      <c r="F26" s="253">
        <v>250000</v>
      </c>
    </row>
    <row r="28" spans="2:6" ht="15.75" thickBot="1">
      <c r="B28" s="514"/>
      <c r="C28" s="514"/>
      <c r="D28" s="514"/>
      <c r="E28" s="514"/>
      <c r="F28" s="514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4"/>
      <c r="D30" s="6"/>
      <c r="E30" s="7" t="s">
        <v>4</v>
      </c>
      <c r="F30" s="8"/>
    </row>
    <row r="31" spans="2:6">
      <c r="B31" s="9" t="s">
        <v>5</v>
      </c>
      <c r="C31" s="178"/>
      <c r="D31" s="10"/>
      <c r="E31" s="11"/>
      <c r="F31" s="8"/>
    </row>
    <row r="32" spans="2:6">
      <c r="B32" s="9" t="s">
        <v>7</v>
      </c>
      <c r="C32" s="106"/>
      <c r="D32" s="12"/>
      <c r="E32" s="11" t="s">
        <v>8</v>
      </c>
      <c r="F32" s="8"/>
    </row>
    <row r="33" spans="2:6">
      <c r="B33" s="1" t="s">
        <v>9</v>
      </c>
      <c r="C33" s="135"/>
      <c r="D33" s="6"/>
      <c r="E33" s="13"/>
      <c r="F33" s="8"/>
    </row>
    <row r="34" spans="2:6">
      <c r="B34" s="9" t="s">
        <v>10</v>
      </c>
      <c r="C34" s="106"/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514"/>
      <c r="C41" s="514"/>
      <c r="D41" s="514"/>
      <c r="E41" s="514"/>
      <c r="F41" s="514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4"/>
      <c r="D43" s="6"/>
      <c r="E43" s="7" t="s">
        <v>4</v>
      </c>
      <c r="F43" s="8"/>
    </row>
    <row r="44" spans="2:6">
      <c r="B44" s="9" t="s">
        <v>5</v>
      </c>
      <c r="C44" s="178"/>
      <c r="D44" s="10"/>
      <c r="E44" s="11"/>
      <c r="F44" s="8"/>
    </row>
    <row r="45" spans="2:6">
      <c r="B45" s="9" t="s">
        <v>7</v>
      </c>
      <c r="C45" s="106"/>
      <c r="D45" s="12"/>
      <c r="E45" s="11" t="s">
        <v>8</v>
      </c>
      <c r="F45" s="8"/>
    </row>
    <row r="46" spans="2:6">
      <c r="B46" s="1" t="s">
        <v>9</v>
      </c>
      <c r="C46" s="135"/>
      <c r="D46" s="6"/>
      <c r="E46" s="13"/>
      <c r="F46" s="8"/>
    </row>
    <row r="47" spans="2:6">
      <c r="B47" s="9" t="s">
        <v>10</v>
      </c>
      <c r="C47" s="106"/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171</v>
      </c>
      <c r="D51" s="214">
        <v>1</v>
      </c>
      <c r="E51" s="202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514"/>
      <c r="C54" s="514"/>
      <c r="D54" s="514"/>
      <c r="E54" s="514"/>
      <c r="F54" s="514"/>
    </row>
    <row r="55" spans="2:6" ht="15.75" thickBot="1">
      <c r="B55" s="31"/>
      <c r="C55" s="32" t="s">
        <v>371</v>
      </c>
      <c r="D55" s="2"/>
      <c r="E55" s="3"/>
      <c r="F55" s="4"/>
    </row>
    <row r="56" spans="2:6">
      <c r="B56" s="5" t="s">
        <v>3</v>
      </c>
      <c r="C56" s="285" t="s">
        <v>69</v>
      </c>
      <c r="D56" s="6"/>
      <c r="E56" s="7" t="s">
        <v>4</v>
      </c>
      <c r="F56" s="8"/>
    </row>
    <row r="57" spans="2:6">
      <c r="B57" s="9" t="s">
        <v>5</v>
      </c>
      <c r="C57" s="286" t="s">
        <v>370</v>
      </c>
      <c r="D57" s="10"/>
      <c r="E57" s="11"/>
      <c r="F57" s="8"/>
    </row>
    <row r="58" spans="2:6">
      <c r="B58" s="9" t="s">
        <v>7</v>
      </c>
      <c r="C58" s="106">
        <v>119891</v>
      </c>
      <c r="D58" s="12"/>
      <c r="E58" s="11" t="s">
        <v>8</v>
      </c>
      <c r="F58" s="8"/>
    </row>
    <row r="59" spans="2:6">
      <c r="B59" s="1" t="s">
        <v>9</v>
      </c>
      <c r="C59" s="135">
        <v>203988</v>
      </c>
      <c r="D59" s="6"/>
      <c r="E59" s="13"/>
      <c r="F59" s="8"/>
    </row>
    <row r="60" spans="2:6">
      <c r="B60" s="9" t="s">
        <v>10</v>
      </c>
      <c r="C60" s="106" t="s">
        <v>369</v>
      </c>
      <c r="D60" s="6"/>
      <c r="E60" s="13"/>
      <c r="F60" s="8"/>
    </row>
    <row r="61" spans="2:6">
      <c r="B61" s="14" t="s">
        <v>11</v>
      </c>
      <c r="C61" s="106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171</v>
      </c>
      <c r="D64" s="214">
        <v>1</v>
      </c>
      <c r="E64" s="202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2023-09-26T20:02:43Z</dcterms:modified>
</cp:coreProperties>
</file>