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D3EE3ECF-41DE-4BD1-BABA-45660407912C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D83" i="28"/>
  <c r="E83" i="28" s="1"/>
  <c r="D80" i="28"/>
  <c r="E80" i="28" s="1"/>
  <c r="D76" i="28"/>
  <c r="E76" i="28" s="1"/>
  <c r="D72" i="28"/>
  <c r="E72" i="28" s="1"/>
  <c r="D68" i="28"/>
  <c r="E68" i="28" s="1"/>
  <c r="D64" i="28"/>
  <c r="E64" i="28" s="1"/>
  <c r="D59" i="28" l="1"/>
  <c r="E59" i="28" s="1"/>
  <c r="D58" i="28"/>
  <c r="E58" i="28" s="1"/>
  <c r="D57" i="28"/>
  <c r="E57" i="28" s="1"/>
  <c r="D52" i="28" l="1"/>
  <c r="E52" i="28" s="1"/>
  <c r="D47" i="28"/>
  <c r="E47" i="28" s="1"/>
  <c r="D43" i="28"/>
  <c r="E43" i="28" s="1"/>
  <c r="D39" i="28"/>
  <c r="E39" i="28" s="1"/>
  <c r="D35" i="28" l="1"/>
  <c r="E35" i="28" s="1"/>
  <c r="D31" i="28"/>
  <c r="E31" i="28" s="1"/>
  <c r="D27" i="28" l="1"/>
  <c r="E27" i="28" s="1"/>
  <c r="D23" i="28"/>
  <c r="E23" i="28" s="1"/>
  <c r="D19" i="28" l="1"/>
  <c r="E19" i="28" s="1"/>
  <c r="D15" i="28" l="1"/>
  <c r="E15" i="28" s="1"/>
  <c r="D10" i="28" l="1"/>
  <c r="E10" i="28" s="1"/>
  <c r="D6" i="28" l="1"/>
  <c r="E6" i="28" s="1"/>
  <c r="C8" i="1" l="1"/>
  <c r="C7" i="1"/>
  <c r="C29" i="1" l="1"/>
  <c r="C32" i="1" s="1"/>
  <c r="F11" i="20" l="1"/>
  <c r="K114" i="1" l="1"/>
  <c r="K113" i="1"/>
  <c r="K111" i="1"/>
  <c r="K109" i="1"/>
  <c r="K108" i="1"/>
  <c r="K107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4" i="1"/>
  <c r="J33" i="1"/>
  <c r="J31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0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290,91 euro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EB4484D2-6CA4-4AEC-AF42-B74F3BCBDB0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USD 517,67</t>
        </r>
      </text>
    </comment>
    <comment ref="B68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1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<sst xmlns="http://schemas.openxmlformats.org/spreadsheetml/2006/main" count="2044" uniqueCount="477">
  <si>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</si>
  <si>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</si>
  <si>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</si>
  <si>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</si>
  <si>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</si>
  <si>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</si>
  <si>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</si>
  <si>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</si>
  <si>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</si>
  <si>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</si>
  <si>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</si>
  <si>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</si>
  <si>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</si>
  <si>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</si>
  <si>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</si>
  <si>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</si>
  <si>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</si>
  <si>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</si>
  <si>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</si>
  <si>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</si>
  <si>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</si>
  <si>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</si>
  <si>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</si>
  <si>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</si>
  <si>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</si>
  <si>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</si>
  <si>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</si>
  <si>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</si>
  <si>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</si>
  <si>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</si>
  <si>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</si>
  <si>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</si>
  <si>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</si>
  <si>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</si>
  <si>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</si>
  <si>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</si>
  <si>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</si>
  <si>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</si>
  <si>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</si>
  <si>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</si>
  <si>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</si>
  <si>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</si>
  <si>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</si>
  <si>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</si>
  <si>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</si>
  <si>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</si>
  <si>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</si>
  <si>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</si>
  <si>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</si>
  <si>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</si>
  <si>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</si>
  <si>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</si>
  <si>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</si>
  <si>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</si>
  <si>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</si>
  <si>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</si>
  <si>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</si>
  <si>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</si>
  <si>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</si>
  <si>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</si>
  <si>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</si>
  <si>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</si>
  <si>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</si>
  <si>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</si>
  <si>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</si>
  <si>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</si>
  <si>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</si>
  <si>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</si>
  <si>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</si>
  <si>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</si>
  <si>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</si>
  <si>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</si>
  <si>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</si>
  <si>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</si>
  <si>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</si>
  <si>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</si>
  <si>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</si>
  <si>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</si>
  <si>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</si>
  <si>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</si>
  <si>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</si>
  <si>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</si>
  <si>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</si>
  <si>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</si>
  <si>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</si>
  <si>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</si>
  <si>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</si>
  <si>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</si>
  <si>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</si>
  <si>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</si>
  <si>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</si>
  <si>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</si>
  <si>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</si>
  <si>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</si>
  <si>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</si>
  <si>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</si>
  <si>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</si>
  <si>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</si>
  <si>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</si>
  <si>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</si>
  <si>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</si>
  <si>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</si>
  <si>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</si>
  <si>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</si>
  <si>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</si>
  <si>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</si>
  <si>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</si>
  <si>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</si>
  <si>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</si>
  <si>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</si>
  <si>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</si>
  <si>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</si>
  <si>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</si>
  <si>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</si>
  <si>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</si>
  <si>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</si>
  <si>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</si>
  <si>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</si>
  <si>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</si>
  <si>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</si>
  <si>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</si>
  <si>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</si>
  <si>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</si>
  <si>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</si>
  <si>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</si>
  <si>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</si>
  <si>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</si>
  <si>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</si>
  <si>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</si>
  <si>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</si>
  <si>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</si>
  <si>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</si>
  <si>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</si>
  <si>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</si>
  <si>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</si>
  <si>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</si>
  <si>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</si>
  <si>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</si>
  <si>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</si>
  <si>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</si>
  <si>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</si>
  <si>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</si>
  <si>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</si>
  <si>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</si>
  <si>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</si>
  <si>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</si>
  <si>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</si>
  <si>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</si>
  <si>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</si>
  <si>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</si>
  <si>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</si>
  <si>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</si>
  <si>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</si>
  <si>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</si>
  <si>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</si>
  <si>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</si>
  <si>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</si>
  <si>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</si>
  <si>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</si>
  <si>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</si>
  <si>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</si>
  <si>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</si>
  <si>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</si>
  <si>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</si>
  <si>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</si>
  <si>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</si>
  <si>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</si>
  <si>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</si>
  <si>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</si>
  <si>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</si>
  <si>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</si>
  <si>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</si>
  <si>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</si>
  <si>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</si>
  <si>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</si>
  <si>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</si>
  <si>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</si>
  <si>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</si>
  <si>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</si>
  <si>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</si>
  <si>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</si>
  <si>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</si>
  <si>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</si>
  <si>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</si>
  <si>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</si>
  <si>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</si>
  <si>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</si>
  <si>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</si>
  <si>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</si>
  <si>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</si>
  <si>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</si>
  <si>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</si>
  <si>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</si>
  <si>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</si>
  <si>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</si>
  <si>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</si>
  <si>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</si>
  <si>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</si>
  <si>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</si>
  <si>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</si>
  <si>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</si>
  <si>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</si>
  <si>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</si>
  <si>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</si>
  <si>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</si>
  <si>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</si>
  <si>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</si>
  <si>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</si>
  <si>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</si>
  <si>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</si>
  <si>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</si>
  <si>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</si>
  <si>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</si>
  <si>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</si>
  <si>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</si>
  <si>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</si>
  <si>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</si>
  <si>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</si>
  <si>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</si>
  <si>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</si>
  <si>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</si>
  <si>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</si>
  <si>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</si>
  <si>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</si>
  <si>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</si>
  <si>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</si>
  <si>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</si>
  <si>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</si>
  <si>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</si>
  <si>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</si>
  <si>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</si>
  <si>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</si>
  <si>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</si>
  <si>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</si>
  <si>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</si>
  <si>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</si>
  <si>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</si>
  <si>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</si>
  <si>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</si>
  <si>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</si>
  <si>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</si>
  <si>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</si>
  <si>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</si>
  <si>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</si>
  <si>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</si>
  <si>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</si>
  <si>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</si>
  <si>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</si>
  <si>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</si>
  <si>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</si>
  <si>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</si>
  <si>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</si>
  <si>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</si>
  <si>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</si>
  <si>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</si>
  <si>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</si>
  <si>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</si>
  <si>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</si>
  <si>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</si>
  <si>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</si>
  <si>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</si>
  <si>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</si>
  <si>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</si>
  <si>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</si>
  <si>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</si>
  <si>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</si>
  <si>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</si>
  <si>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</si>
  <si>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</si>
  <si>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</si>
  <si>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</si>
  <si>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</si>
  <si>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</si>
  <si>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</si>
  <si>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</si>
  <si>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</si>
  <si>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</si>
  <si>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</si>
  <si>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</si>
  <si>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</si>
  <si>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</si>
  <si>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</si>
  <si>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</si>
  <si>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</si>
  <si>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</si>
  <si>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</si>
  <si>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</si>
  <si>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</si>
  <si>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</si>
  <si>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</si>
  <si>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</si>
  <si>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</si>
  <si>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</si>
  <si>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</si>
  <si>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</si>
  <si>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</si>
  <si>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</si>
  <si>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</si>
  <si>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</si>
  <si>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</si>
  <si>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</si>
  <si>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</si>
  <si>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</si>
  <si>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</si>
  <si>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</si>
  <si>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</si>
  <si>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</si>
  <si>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</si>
  <si>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</si>
  <si>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</si>
  <si>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</si>
  <si>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</si>
  <si>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</si>
  <si>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</si>
  <si>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</si>
  <si>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</si>
  <si>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</si>
  <si>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</si>
  <si>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</si>
  <si>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</si>
  <si>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</si>
  <si>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</si>
  <si>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</si>
  <si>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</si>
  <si>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</si>
  <si>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</si>
  <si>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</si>
  <si>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</si>
  <si>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</si>
  <si>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</si>
  <si>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</si>
  <si>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</si>
  <si>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</si>
  <si>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</si>
  <si>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</si>
  <si>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</si>
  <si>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</si>
  <si>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</si>
  <si>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</si>
  <si>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</si>
  <si>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</si>
  <si>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</si>
  <si>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</si>
  <si>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</si>
  <si>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</si>
  <si>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</si>
  <si>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</si>
  <si>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</si>
  <si>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</si>
  <si>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</si>
  <si>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</si>
  <si>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</si>
  <si>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</si>
  <si>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</si>
  <si>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</si>
  <si>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</si>
  <si>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</si>
  <si>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</si>
  <si>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</si>
  <si>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</si>
  <si>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</si>
  <si>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</si>
  <si>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</si>
  <si>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</si>
  <si>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</si>
  <si>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</si>
  <si>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</si>
  <si>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</si>
  <si>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</si>
  <si>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</si>
  <si>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</si>
  <si>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</si>
  <si>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</si>
  <si>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</si>
  <si>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</si>
  <si>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</si>
  <si>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</si>
  <si>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</si>
  <si>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</si>
  <si>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</si>
  <si>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</si>
  <si>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</si>
  <si>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</si>
  <si>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</si>
  <si>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</si>
  <si>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</si>
  <si>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</si>
  <si>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</si>
  <si>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</si>
  <si>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</si>
  <si>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</si>
  <si>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</si>
  <si>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</si>
  <si>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</si>
  <si>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</si>
  <si>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</si>
  <si>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</si>
  <si>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</si>
  <si>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</si>
  <si>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</si>
  <si>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</si>
  <si>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</si>
  <si>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</si>
  <si>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</si>
  <si>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</si>
  <si>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</si>
  <si>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</si>
  <si>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si</t>
  </si>
  <si>
    <t>Clínica Las Condes S.A.</t>
  </si>
  <si>
    <t>Facturación Mes de agosto 2022</t>
  </si>
  <si>
    <t>Hospital del Salvador</t>
  </si>
  <si>
    <t>J Fernandez</t>
  </si>
  <si>
    <t>C Alfaro</t>
  </si>
  <si>
    <t>Hospital Clínico U de Chile</t>
  </si>
  <si>
    <t>Boton emergencia Laser</t>
  </si>
  <si>
    <t>Clinica Bupa Santiago S.A.</t>
  </si>
  <si>
    <t>Pedal Laser Urologico</t>
  </si>
  <si>
    <t>Clínica Alemana de Santiago</t>
  </si>
  <si>
    <t>Servicio Soporte y monitoreo Servidores oct cuota 7/36</t>
  </si>
  <si>
    <t>Contrato mantención Focal One, oct 2022</t>
  </si>
  <si>
    <t>Contrato mantención Sonolith, oct 2022</t>
  </si>
  <si>
    <t>Contrato Mantención oct 2022 cuota 5/24</t>
  </si>
  <si>
    <t>Voip Nurse Console V2 [59,34 UF]</t>
  </si>
  <si>
    <t>FUNDACION ARTURO LOPEZ PEREZ</t>
  </si>
  <si>
    <t>Visita Técnica</t>
  </si>
  <si>
    <t>Clínica  Dávila Vespucio</t>
  </si>
  <si>
    <t>Reprogramacion código azul Piso 9</t>
  </si>
  <si>
    <t>RE- PROGRAM SIST LLAMADO DE PACIENTE 11 UTI /
UCI</t>
  </si>
  <si>
    <t>52-00145576</t>
  </si>
  <si>
    <t>52-00114369</t>
  </si>
  <si>
    <t>1 Pull-cord IP68</t>
  </si>
  <si>
    <t>2 Pull-cord IP68</t>
  </si>
  <si>
    <t>HES  1000096198</t>
  </si>
  <si>
    <t>52-00141199</t>
  </si>
  <si>
    <t>HES  1000096201</t>
  </si>
  <si>
    <t>Contrato Mantención Laser Noviembre 22</t>
  </si>
  <si>
    <t>52-00151039</t>
  </si>
  <si>
    <t>52-00151038</t>
  </si>
  <si>
    <t>Clínica Vespucio</t>
  </si>
  <si>
    <t>Contrato Mantención oct 2022 cuota 19/24</t>
  </si>
  <si>
    <t>608-12498-SE22</t>
  </si>
  <si>
    <t>Contrato Mantención Fibroscan nov 22 (11/24)</t>
  </si>
  <si>
    <t>Convenio Mantención Trinity nov 2022 (10/11)</t>
  </si>
  <si>
    <t>Hospital de Quilpue</t>
  </si>
  <si>
    <t xml:space="preserve">Mantención Litho </t>
  </si>
  <si>
    <t>133569/145404</t>
  </si>
  <si>
    <t>52-00148483</t>
  </si>
  <si>
    <t>52-00150196</t>
  </si>
  <si>
    <t>UNIVERSIDAD DE CHILE</t>
  </si>
  <si>
    <t>OC 29924</t>
  </si>
  <si>
    <t>52-00135180</t>
  </si>
  <si>
    <t>52-00151415</t>
  </si>
  <si>
    <t>nov 22 (11/24)</t>
  </si>
  <si>
    <t>52-00151417</t>
  </si>
  <si>
    <t>Hospital Regional de Copiapo</t>
  </si>
  <si>
    <t>Contrato Mantención Laser Nov 22 (8/9)</t>
  </si>
  <si>
    <t>Nov 22 (8/9)</t>
  </si>
  <si>
    <t>52-00151416</t>
  </si>
  <si>
    <t xml:space="preserve">Urofusión </t>
  </si>
  <si>
    <t>Contrato mantención Trinity, Nov 2022,  (9/11)</t>
  </si>
  <si>
    <t>Nov 2022,  (9/11)</t>
  </si>
  <si>
    <t>52-00151434</t>
  </si>
  <si>
    <t>HES 1000014980</t>
  </si>
  <si>
    <t>52-00151136</t>
  </si>
  <si>
    <t xml:space="preserve">HOSPITAL DE QUILPUE </t>
  </si>
  <si>
    <t>OC: 4968-2009-SE22</t>
  </si>
  <si>
    <t>Mantención Laser Cyber Ho  sept 22 (4/13)</t>
  </si>
  <si>
    <t>52-00151907</t>
  </si>
  <si>
    <t>OC 608-12498-SE22</t>
  </si>
  <si>
    <t>52-00151905</t>
  </si>
  <si>
    <t>OC 4300126956</t>
  </si>
  <si>
    <t>52-00151904</t>
  </si>
  <si>
    <t>HES 1000153188</t>
  </si>
  <si>
    <t>52-00151909</t>
  </si>
  <si>
    <t>OC 22509</t>
  </si>
  <si>
    <t>52-00151911</t>
  </si>
  <si>
    <t>OC 22508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</si>
</sst>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indexed="64"/>
      </bottom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48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42" fontId="0" fillId="0" borderId="1" xfId="2763" applyFont="1" applyBorder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0" fillId="0" borderId="0" xfId="0" applyFont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0" fontId="70" fillId="18" borderId="46" xfId="0" applyFont="1" applyFill="1" applyBorder="1" applyAlignment="1">
      <alignment horizontal="center" vertical="center"/>
    </xf>
    <xf numFmtId="14" fontId="22" fillId="19" borderId="2" xfId="0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0" fillId="16" borderId="0" xfId="0" applyFill="1"/>
    <xf numFmtId="0" fontId="69" fillId="19" borderId="1" xfId="0" applyFont="1" applyFill="1" applyBorder="1" applyAlignment="1">
      <alignment horizontal="center" vertical="center"/>
    </xf>
    <xf numFmtId="14" fontId="0" fillId="19" borderId="0" xfId="0" applyNumberFormat="1" applyFill="1"/>
    <xf numFmtId="167" fontId="15" fillId="0" borderId="1" xfId="0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CCFFFF"/>
      <color rgb="FF66FF99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6" totalsRowShown="0" headerRowDxfId="20" dataDxfId="19">
  <sortState xmlns:xlrd2="http://schemas.microsoft.com/office/spreadsheetml/2017/richdata2" ref="A5:S54">
    <sortCondition ref="A3:A62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12" workbookViewId="0">
      <selection activeCell="C23" sqref="C23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67"/>
      <c r="C1" s="467"/>
      <c r="D1" s="467"/>
      <c r="E1" s="467"/>
      <c r="F1" s="467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179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67" t="s">
        <v>383</v>
      </c>
      <c r="C15" s="467"/>
      <c r="D15" s="467"/>
      <c r="E15" s="467"/>
      <c r="F15" s="467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296</v>
      </c>
      <c r="D17" s="6"/>
      <c r="E17" s="7" t="s">
        <v>4</v>
      </c>
      <c r="F17" s="6"/>
    </row>
    <row r="18" spans="2:6">
      <c r="B18" s="71" t="s">
        <v>5</v>
      </c>
      <c r="C18" s="299" t="s">
        <v>297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335</v>
      </c>
      <c r="D20" s="6"/>
      <c r="E20" s="18"/>
      <c r="F20" s="6"/>
    </row>
    <row r="21" spans="2:6">
      <c r="B21" s="71" t="s">
        <v>10</v>
      </c>
      <c r="C21" s="107" t="s">
        <v>335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388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67" t="s">
        <v>346</v>
      </c>
      <c r="C29" s="467"/>
      <c r="D29" s="467"/>
      <c r="E29" s="467"/>
      <c r="F29" s="467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176</v>
      </c>
      <c r="D31" s="6"/>
      <c r="E31" s="7" t="s">
        <v>4</v>
      </c>
      <c r="F31" s="6"/>
    </row>
    <row r="32" spans="2:6">
      <c r="B32" s="174" t="s">
        <v>5</v>
      </c>
      <c r="C32" s="299" t="s">
        <v>281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282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347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67" t="s">
        <v>372</v>
      </c>
      <c r="C42" s="467"/>
      <c r="D42" s="467"/>
      <c r="E42" s="467"/>
      <c r="F42" s="467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2" t="s">
        <v>69</v>
      </c>
      <c r="D44" s="6"/>
      <c r="E44" s="7" t="s">
        <v>4</v>
      </c>
      <c r="F44" s="6"/>
    </row>
    <row r="45" spans="2:6">
      <c r="B45" s="71" t="s">
        <v>5</v>
      </c>
      <c r="C45" s="282" t="s">
        <v>295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300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373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I83"/>
  <sheetViews>
    <sheetView topLeftCell="A64" workbookViewId="0">
      <selection activeCell="B79" sqref="B79:I83"/>
    </sheetView>
  </sheetViews>
  <sheetFormatPr baseColWidth="10" defaultRowHeight="15"/>
  <cols>
    <col min="1" max="1" width="11" bestFit="1" customWidth="1"/>
    <col min="2" max="2" width="40" bestFit="1" customWidth="1"/>
    <col min="3" max="3" width="11.5703125" bestFit="1" customWidth="1"/>
    <col min="4" max="4" width="11.140625" customWidth="1"/>
    <col min="5" max="5" width="11" style="427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18.140625" bestFit="1" customWidth="1"/>
  </cols>
  <sheetData>
    <row r="3" spans="1:9">
      <c r="C3" s="444"/>
    </row>
    <row r="4" spans="1:9" ht="16.5">
      <c r="A4" s="443" t="s">
        <v>403</v>
      </c>
      <c r="E4"/>
    </row>
    <row r="5" spans="1:9">
      <c r="B5" s="431" t="s">
        <v>393</v>
      </c>
      <c r="C5" s="431" t="s">
        <v>395</v>
      </c>
      <c r="D5" s="431" t="s">
        <v>396</v>
      </c>
      <c r="E5" s="431" t="s">
        <v>397</v>
      </c>
      <c r="F5" s="431" t="s">
        <v>398</v>
      </c>
      <c r="G5" s="431" t="s">
        <v>399</v>
      </c>
      <c r="H5" s="431" t="s">
        <v>400</v>
      </c>
      <c r="I5" s="431" t="s">
        <v>401</v>
      </c>
    </row>
    <row r="6" spans="1:9">
      <c r="B6" s="433" t="s">
        <v>408</v>
      </c>
      <c r="C6" s="445">
        <v>2042531</v>
      </c>
      <c r="D6" s="429">
        <f t="shared" ref="D6" si="0">+C6*19%</f>
        <v>388080.89</v>
      </c>
      <c r="E6" s="432">
        <f>+C6+D6</f>
        <v>2430611.89</v>
      </c>
      <c r="F6" s="293">
        <v>281628</v>
      </c>
      <c r="G6" s="293">
        <v>220937</v>
      </c>
      <c r="H6" s="433" t="s">
        <v>428</v>
      </c>
      <c r="I6" s="433"/>
    </row>
    <row r="7" spans="1:9">
      <c r="E7"/>
    </row>
    <row r="8" spans="1:9">
      <c r="E8"/>
    </row>
    <row r="9" spans="1:9">
      <c r="B9" s="431" t="s">
        <v>393</v>
      </c>
      <c r="C9" s="431" t="s">
        <v>395</v>
      </c>
      <c r="D9" s="431" t="s">
        <v>396</v>
      </c>
      <c r="E9" s="431" t="s">
        <v>397</v>
      </c>
      <c r="F9" s="458" t="s">
        <v>398</v>
      </c>
      <c r="G9" s="458" t="s">
        <v>399</v>
      </c>
      <c r="H9" s="458" t="s">
        <v>400</v>
      </c>
      <c r="I9" s="431" t="s">
        <v>401</v>
      </c>
    </row>
    <row r="10" spans="1:9">
      <c r="B10" s="433" t="s">
        <v>107</v>
      </c>
      <c r="C10" s="445">
        <v>154224</v>
      </c>
      <c r="D10" s="429">
        <f t="shared" ref="D10" si="1">+C10*19%</f>
        <v>29302.560000000001</v>
      </c>
      <c r="E10" s="432">
        <f>+C10+D10</f>
        <v>183526.56</v>
      </c>
      <c r="F10" s="433">
        <v>257895</v>
      </c>
      <c r="G10" s="433">
        <v>200965</v>
      </c>
      <c r="H10" s="433" t="s">
        <v>429</v>
      </c>
      <c r="I10" s="433">
        <v>44655</v>
      </c>
    </row>
    <row r="11" spans="1:9">
      <c r="E11"/>
    </row>
    <row r="12" spans="1:9">
      <c r="E12"/>
    </row>
    <row r="13" spans="1:9">
      <c r="E13"/>
    </row>
    <row r="14" spans="1:9">
      <c r="B14" s="431" t="s">
        <v>393</v>
      </c>
      <c r="C14" s="431" t="s">
        <v>395</v>
      </c>
      <c r="D14" s="431" t="s">
        <v>396</v>
      </c>
      <c r="E14" s="431" t="s">
        <v>397</v>
      </c>
      <c r="F14" s="458" t="s">
        <v>398</v>
      </c>
      <c r="G14" s="458" t="s">
        <v>399</v>
      </c>
      <c r="H14" s="458" t="s">
        <v>400</v>
      </c>
      <c r="I14" s="431" t="s">
        <v>401</v>
      </c>
    </row>
    <row r="15" spans="1:9">
      <c r="B15" s="433" t="s">
        <v>39</v>
      </c>
      <c r="C15" s="445">
        <v>145868</v>
      </c>
      <c r="D15" s="429">
        <f t="shared" ref="D15" si="2">+C15*19%</f>
        <v>27714.920000000002</v>
      </c>
      <c r="E15" s="432">
        <f>+C15+D15</f>
        <v>173582.92</v>
      </c>
      <c r="F15" s="433">
        <v>273320</v>
      </c>
      <c r="G15" s="433">
        <v>213980</v>
      </c>
      <c r="H15" s="433" t="s">
        <v>450</v>
      </c>
      <c r="I15" s="433" t="s">
        <v>432</v>
      </c>
    </row>
    <row r="16" spans="1:9">
      <c r="E16"/>
    </row>
    <row r="17" spans="1:9">
      <c r="E17"/>
    </row>
    <row r="18" spans="1:9">
      <c r="B18" s="431" t="s">
        <v>393</v>
      </c>
      <c r="C18" s="431" t="s">
        <v>395</v>
      </c>
      <c r="D18" s="431" t="s">
        <v>396</v>
      </c>
      <c r="E18" s="431" t="s">
        <v>397</v>
      </c>
      <c r="F18" s="458" t="s">
        <v>398</v>
      </c>
      <c r="G18" s="458" t="s">
        <v>399</v>
      </c>
      <c r="H18" s="458" t="s">
        <v>400</v>
      </c>
      <c r="I18" s="431" t="s">
        <v>401</v>
      </c>
    </row>
    <row r="19" spans="1:9">
      <c r="B19" s="433" t="s">
        <v>39</v>
      </c>
      <c r="C19" s="445">
        <v>291736</v>
      </c>
      <c r="D19" s="429">
        <f t="shared" ref="D19" si="3">+C19*19%</f>
        <v>55429.840000000004</v>
      </c>
      <c r="E19" s="432">
        <f>+C19+D19</f>
        <v>347165.84</v>
      </c>
      <c r="F19" s="433">
        <v>278499</v>
      </c>
      <c r="G19" s="433">
        <v>217480</v>
      </c>
      <c r="H19" s="433" t="s">
        <v>433</v>
      </c>
      <c r="I19" s="433" t="s">
        <v>434</v>
      </c>
    </row>
    <row r="20" spans="1:9">
      <c r="E20"/>
    </row>
    <row r="21" spans="1:9">
      <c r="E21"/>
    </row>
    <row r="22" spans="1:9">
      <c r="B22" s="431" t="s">
        <v>393</v>
      </c>
      <c r="C22" s="431" t="s">
        <v>395</v>
      </c>
      <c r="D22" s="431" t="s">
        <v>396</v>
      </c>
      <c r="E22" s="431" t="s">
        <v>397</v>
      </c>
      <c r="F22" s="458" t="s">
        <v>398</v>
      </c>
      <c r="G22" s="458" t="s">
        <v>399</v>
      </c>
      <c r="H22" s="458" t="s">
        <v>400</v>
      </c>
      <c r="I22" s="431" t="s">
        <v>401</v>
      </c>
    </row>
    <row r="23" spans="1:9">
      <c r="B23" s="433" t="s">
        <v>438</v>
      </c>
      <c r="C23" s="445">
        <v>175000</v>
      </c>
      <c r="D23" s="429">
        <f t="shared" ref="D23" si="4">+C23*19%</f>
        <v>33250</v>
      </c>
      <c r="E23" s="432">
        <f>+C23+D23</f>
        <v>208250</v>
      </c>
      <c r="F23" s="433">
        <v>286211</v>
      </c>
      <c r="G23" s="433">
        <v>224701</v>
      </c>
      <c r="H23" s="433" t="s">
        <v>436</v>
      </c>
      <c r="I23" s="433"/>
    </row>
    <row r="24" spans="1:9">
      <c r="E24"/>
    </row>
    <row r="25" spans="1:9">
      <c r="E25"/>
    </row>
    <row r="26" spans="1:9">
      <c r="B26" s="431" t="s">
        <v>393</v>
      </c>
      <c r="C26" s="431" t="s">
        <v>395</v>
      </c>
      <c r="D26" s="431" t="s">
        <v>396</v>
      </c>
      <c r="E26" s="431" t="s">
        <v>397</v>
      </c>
      <c r="F26" s="461" t="s">
        <v>398</v>
      </c>
      <c r="G26" s="461" t="s">
        <v>399</v>
      </c>
      <c r="H26" s="461" t="s">
        <v>400</v>
      </c>
    </row>
    <row r="27" spans="1:9">
      <c r="B27" s="433" t="s">
        <v>438</v>
      </c>
      <c r="C27" s="445">
        <v>175000</v>
      </c>
      <c r="D27" s="429">
        <f t="shared" ref="D27" si="5">+C27*19%</f>
        <v>33250</v>
      </c>
      <c r="E27" s="432">
        <f>+C27+D27</f>
        <v>208250</v>
      </c>
      <c r="F27" s="433">
        <v>286210</v>
      </c>
      <c r="G27" s="433">
        <v>224700</v>
      </c>
      <c r="H27" s="433" t="s">
        <v>437</v>
      </c>
    </row>
    <row r="28" spans="1:9">
      <c r="E28"/>
    </row>
    <row r="29" spans="1:9">
      <c r="E29"/>
    </row>
    <row r="30" spans="1:9">
      <c r="A30" s="463"/>
      <c r="B30" s="431" t="s">
        <v>393</v>
      </c>
      <c r="C30" s="431" t="s">
        <v>395</v>
      </c>
      <c r="D30" s="431" t="s">
        <v>396</v>
      </c>
      <c r="E30" s="431" t="s">
        <v>397</v>
      </c>
      <c r="F30" s="461" t="s">
        <v>398</v>
      </c>
      <c r="G30" s="461" t="s">
        <v>399</v>
      </c>
      <c r="H30" s="461" t="s">
        <v>400</v>
      </c>
      <c r="I30" s="431" t="s">
        <v>401</v>
      </c>
    </row>
    <row r="31" spans="1:9">
      <c r="A31" s="463"/>
      <c r="B31" s="433" t="s">
        <v>417</v>
      </c>
      <c r="C31" s="445">
        <v>1231500</v>
      </c>
      <c r="D31" s="429">
        <f t="shared" ref="D31" si="6">+C31*19%</f>
        <v>233985</v>
      </c>
      <c r="E31" s="432">
        <f>+C31+D31</f>
        <v>1465485</v>
      </c>
      <c r="F31" s="433">
        <v>283588</v>
      </c>
      <c r="G31" s="433">
        <v>222594</v>
      </c>
      <c r="H31" s="433" t="s">
        <v>446</v>
      </c>
      <c r="I31" s="433"/>
    </row>
    <row r="32" spans="1:9">
      <c r="E32"/>
    </row>
    <row r="33" spans="2:9">
      <c r="E33"/>
    </row>
    <row r="34" spans="2:9">
      <c r="B34" s="431" t="s">
        <v>393</v>
      </c>
      <c r="C34" s="431" t="s">
        <v>395</v>
      </c>
      <c r="D34" s="431" t="s">
        <v>396</v>
      </c>
      <c r="E34" s="431" t="s">
        <v>397</v>
      </c>
      <c r="F34" s="461" t="s">
        <v>398</v>
      </c>
      <c r="G34" s="461" t="s">
        <v>399</v>
      </c>
      <c r="H34" s="461" t="s">
        <v>400</v>
      </c>
      <c r="I34" s="431" t="s">
        <v>401</v>
      </c>
    </row>
    <row r="35" spans="2:9">
      <c r="B35" s="433" t="s">
        <v>448</v>
      </c>
      <c r="C35" s="445">
        <v>53000</v>
      </c>
      <c r="D35" s="429">
        <f t="shared" ref="D35" si="7">+C35*19%</f>
        <v>10070</v>
      </c>
      <c r="E35" s="432">
        <f>+C35+D35</f>
        <v>63070</v>
      </c>
      <c r="F35" s="433">
        <v>285345</v>
      </c>
      <c r="G35" s="433">
        <v>223961</v>
      </c>
      <c r="H35" s="433" t="s">
        <v>447</v>
      </c>
      <c r="I35" s="433" t="s">
        <v>449</v>
      </c>
    </row>
    <row r="36" spans="2:9">
      <c r="E36"/>
    </row>
    <row r="37" spans="2:9">
      <c r="E37"/>
    </row>
    <row r="38" spans="2:9">
      <c r="B38" s="431" t="s">
        <v>393</v>
      </c>
      <c r="C38" s="431" t="s">
        <v>395</v>
      </c>
      <c r="D38" s="431" t="s">
        <v>396</v>
      </c>
      <c r="E38" s="431" t="s">
        <v>397</v>
      </c>
      <c r="F38" s="461" t="s">
        <v>398</v>
      </c>
      <c r="G38" s="461" t="s">
        <v>399</v>
      </c>
      <c r="H38" s="461" t="s">
        <v>400</v>
      </c>
      <c r="I38" s="431" t="s">
        <v>401</v>
      </c>
    </row>
    <row r="39" spans="2:9">
      <c r="B39" s="433" t="s">
        <v>280</v>
      </c>
      <c r="C39" s="445">
        <v>239505</v>
      </c>
      <c r="D39" s="429">
        <f t="shared" ref="D39" si="8">+C39*19%</f>
        <v>45505.95</v>
      </c>
      <c r="E39" s="432">
        <f>+C39+D39</f>
        <v>285010.95</v>
      </c>
      <c r="F39" s="433">
        <v>286597</v>
      </c>
      <c r="G39" s="433">
        <v>225001</v>
      </c>
      <c r="H39" s="433" t="s">
        <v>451</v>
      </c>
      <c r="I39" s="433" t="s">
        <v>452</v>
      </c>
    </row>
    <row r="40" spans="2:9">
      <c r="E40"/>
    </row>
    <row r="41" spans="2:9">
      <c r="E41"/>
    </row>
    <row r="42" spans="2:9">
      <c r="B42" s="431" t="s">
        <v>393</v>
      </c>
      <c r="C42" s="431" t="s">
        <v>395</v>
      </c>
      <c r="D42" s="431" t="s">
        <v>396</v>
      </c>
      <c r="E42" s="431" t="s">
        <v>397</v>
      </c>
      <c r="F42" s="461" t="s">
        <v>398</v>
      </c>
      <c r="G42" s="461" t="s">
        <v>399</v>
      </c>
      <c r="H42" s="461" t="s">
        <v>400</v>
      </c>
      <c r="I42" s="431" t="s">
        <v>401</v>
      </c>
    </row>
    <row r="43" spans="2:9">
      <c r="B43" s="433" t="s">
        <v>454</v>
      </c>
      <c r="C43" s="445">
        <v>342108</v>
      </c>
      <c r="D43" s="429">
        <f t="shared" ref="D43" si="9">+C43*19%</f>
        <v>65000.520000000004</v>
      </c>
      <c r="E43" s="432">
        <f>+C43+D43</f>
        <v>407108.52</v>
      </c>
      <c r="F43" s="433">
        <v>286599</v>
      </c>
      <c r="G43" s="433">
        <v>225000</v>
      </c>
      <c r="H43" s="433" t="s">
        <v>453</v>
      </c>
      <c r="I43" s="433" t="s">
        <v>456</v>
      </c>
    </row>
    <row r="44" spans="2:9">
      <c r="E44"/>
    </row>
    <row r="45" spans="2:9">
      <c r="E45"/>
    </row>
    <row r="46" spans="2:9">
      <c r="B46" s="431" t="s">
        <v>393</v>
      </c>
      <c r="C46" s="431" t="s">
        <v>395</v>
      </c>
      <c r="D46" s="431" t="s">
        <v>396</v>
      </c>
      <c r="E46" s="431" t="s">
        <v>397</v>
      </c>
      <c r="F46" s="461" t="s">
        <v>398</v>
      </c>
      <c r="G46" s="461" t="s">
        <v>399</v>
      </c>
      <c r="H46" s="461" t="s">
        <v>400</v>
      </c>
      <c r="I46" s="431" t="s">
        <v>401</v>
      </c>
    </row>
    <row r="47" spans="2:9">
      <c r="B47" s="433" t="s">
        <v>458</v>
      </c>
      <c r="C47" s="445">
        <v>483318</v>
      </c>
      <c r="D47" s="429">
        <f t="shared" ref="D47" si="10">+C47*19%</f>
        <v>91830.42</v>
      </c>
      <c r="E47" s="432">
        <f>+C47+D47</f>
        <v>575148.42000000004</v>
      </c>
      <c r="F47" s="433">
        <v>286598</v>
      </c>
      <c r="G47" s="433">
        <v>224999</v>
      </c>
      <c r="H47" s="433" t="s">
        <v>457</v>
      </c>
      <c r="I47" s="433" t="s">
        <v>460</v>
      </c>
    </row>
    <row r="48" spans="2:9">
      <c r="E48"/>
    </row>
    <row r="49" spans="2:9">
      <c r="E49"/>
    </row>
    <row r="50" spans="2:9">
      <c r="E50"/>
    </row>
    <row r="51" spans="2:9">
      <c r="B51" s="431" t="s">
        <v>393</v>
      </c>
      <c r="C51" s="431" t="s">
        <v>395</v>
      </c>
      <c r="D51" s="431" t="s">
        <v>396</v>
      </c>
      <c r="E51" s="431" t="s">
        <v>397</v>
      </c>
      <c r="F51" s="461" t="s">
        <v>398</v>
      </c>
      <c r="G51" s="461" t="s">
        <v>399</v>
      </c>
      <c r="H51" s="461" t="s">
        <v>400</v>
      </c>
      <c r="I51" s="431" t="s">
        <v>401</v>
      </c>
    </row>
    <row r="52" spans="2:9">
      <c r="B52" s="433" t="s">
        <v>423</v>
      </c>
      <c r="C52" s="445">
        <v>173100</v>
      </c>
      <c r="D52" s="429">
        <f t="shared" ref="D52" si="11">+C52*19%</f>
        <v>32889</v>
      </c>
      <c r="E52" s="432">
        <f>+C52+D52</f>
        <v>205989</v>
      </c>
      <c r="F52" s="433">
        <v>286618</v>
      </c>
      <c r="G52" s="433">
        <v>225066</v>
      </c>
      <c r="H52" s="433" t="s">
        <v>461</v>
      </c>
      <c r="I52" s="433" t="s">
        <v>462</v>
      </c>
    </row>
    <row r="53" spans="2:9">
      <c r="E53"/>
    </row>
    <row r="54" spans="2:9">
      <c r="E54"/>
    </row>
    <row r="55" spans="2:9">
      <c r="E55"/>
    </row>
    <row r="56" spans="2:9">
      <c r="B56" s="431" t="s">
        <v>393</v>
      </c>
      <c r="C56" s="431" t="s">
        <v>395</v>
      </c>
      <c r="D56" s="431" t="s">
        <v>396</v>
      </c>
      <c r="E56" s="431" t="s">
        <v>397</v>
      </c>
      <c r="F56" s="461" t="s">
        <v>398</v>
      </c>
      <c r="G56" s="461" t="s">
        <v>399</v>
      </c>
      <c r="H56" s="461" t="s">
        <v>400</v>
      </c>
      <c r="I56" s="431" t="s">
        <v>401</v>
      </c>
    </row>
    <row r="57" spans="2:9">
      <c r="B57" s="471" t="s">
        <v>464</v>
      </c>
      <c r="C57" s="445">
        <v>506700</v>
      </c>
      <c r="D57" s="429">
        <f t="shared" ref="D57:D59" si="12">+C57*19%</f>
        <v>96273</v>
      </c>
      <c r="E57" s="432">
        <f t="shared" ref="E57:E59" si="13">+C57+D57</f>
        <v>602973</v>
      </c>
      <c r="F57" s="433">
        <v>286311</v>
      </c>
      <c r="G57" s="433">
        <v>224842</v>
      </c>
      <c r="H57" s="433" t="s">
        <v>463</v>
      </c>
      <c r="I57" s="471" t="s">
        <v>465</v>
      </c>
    </row>
    <row r="58" spans="2:9">
      <c r="B58" s="471"/>
      <c r="C58" s="445">
        <v>682500</v>
      </c>
      <c r="D58" s="429">
        <f t="shared" si="12"/>
        <v>129675</v>
      </c>
      <c r="E58" s="432">
        <f t="shared" si="13"/>
        <v>812175</v>
      </c>
      <c r="F58" s="433">
        <v>286311</v>
      </c>
      <c r="G58" s="433">
        <v>224842</v>
      </c>
      <c r="H58" s="433" t="s">
        <v>463</v>
      </c>
      <c r="I58" s="471"/>
    </row>
    <row r="59" spans="2:9">
      <c r="B59" s="471"/>
      <c r="C59" s="445">
        <v>1062262</v>
      </c>
      <c r="D59" s="429">
        <f t="shared" si="12"/>
        <v>201829.78</v>
      </c>
      <c r="E59" s="432">
        <f t="shared" si="13"/>
        <v>1264091.78</v>
      </c>
      <c r="F59" s="433">
        <v>286311</v>
      </c>
      <c r="G59" s="433">
        <v>224842</v>
      </c>
      <c r="H59" s="433" t="s">
        <v>463</v>
      </c>
      <c r="I59" s="471"/>
    </row>
    <row r="60" spans="2:9">
      <c r="E60"/>
    </row>
    <row r="61" spans="2:9">
      <c r="E61"/>
    </row>
    <row r="62" spans="2:9">
      <c r="E62"/>
    </row>
    <row r="63" spans="2:9">
      <c r="B63" s="431" t="s">
        <v>393</v>
      </c>
      <c r="C63" s="431" t="s">
        <v>395</v>
      </c>
      <c r="D63" s="431" t="s">
        <v>396</v>
      </c>
      <c r="E63" s="431" t="s">
        <v>397</v>
      </c>
      <c r="F63" s="461" t="s">
        <v>398</v>
      </c>
      <c r="G63" s="461" t="s">
        <v>399</v>
      </c>
      <c r="H63" s="461" t="s">
        <v>400</v>
      </c>
      <c r="I63" s="431" t="s">
        <v>401</v>
      </c>
    </row>
    <row r="64" spans="2:9">
      <c r="B64" s="433" t="s">
        <v>423</v>
      </c>
      <c r="C64" s="445">
        <v>173100</v>
      </c>
      <c r="D64" s="429">
        <f t="shared" ref="D64" si="14">+C64*19%</f>
        <v>32889</v>
      </c>
      <c r="E64" s="432">
        <f>+C64+D64</f>
        <v>205989</v>
      </c>
      <c r="F64" s="433">
        <v>286618</v>
      </c>
      <c r="G64" s="433">
        <v>225066</v>
      </c>
      <c r="H64" s="433" t="s">
        <v>461</v>
      </c>
      <c r="I64" s="433" t="s">
        <v>462</v>
      </c>
    </row>
    <row r="65" spans="2:9">
      <c r="E65"/>
    </row>
    <row r="66" spans="2:9">
      <c r="E66"/>
    </row>
    <row r="67" spans="2:9">
      <c r="B67" s="431" t="s">
        <v>393</v>
      </c>
      <c r="C67" s="431" t="s">
        <v>395</v>
      </c>
      <c r="D67" s="431" t="s">
        <v>396</v>
      </c>
      <c r="E67" s="431" t="s">
        <v>397</v>
      </c>
      <c r="F67" s="461" t="s">
        <v>398</v>
      </c>
      <c r="G67" s="461" t="s">
        <v>399</v>
      </c>
      <c r="H67" s="461" t="s">
        <v>400</v>
      </c>
      <c r="I67" s="431" t="s">
        <v>401</v>
      </c>
    </row>
    <row r="68" spans="2:9">
      <c r="B68" s="433" t="s">
        <v>405</v>
      </c>
      <c r="C68" s="445">
        <v>1821803</v>
      </c>
      <c r="D68" s="429">
        <f t="shared" ref="D68" si="15">+C68*19%</f>
        <v>346142.57</v>
      </c>
      <c r="E68" s="432">
        <f>+C68+D68</f>
        <v>2167945.5699999998</v>
      </c>
      <c r="F68" s="433">
        <v>286989</v>
      </c>
      <c r="G68" s="433">
        <v>224843</v>
      </c>
      <c r="H68" s="433" t="s">
        <v>467</v>
      </c>
      <c r="I68" s="433" t="s">
        <v>468</v>
      </c>
    </row>
    <row r="71" spans="2:9">
      <c r="B71" s="431" t="s">
        <v>393</v>
      </c>
      <c r="C71" s="431" t="s">
        <v>395</v>
      </c>
      <c r="D71" s="431" t="s">
        <v>396</v>
      </c>
      <c r="E71" s="431" t="s">
        <v>397</v>
      </c>
      <c r="F71" s="461" t="s">
        <v>398</v>
      </c>
      <c r="G71" s="461" t="s">
        <v>399</v>
      </c>
      <c r="H71" s="461" t="s">
        <v>400</v>
      </c>
      <c r="I71" s="431" t="s">
        <v>401</v>
      </c>
    </row>
    <row r="72" spans="2:9">
      <c r="B72" s="433" t="s">
        <v>402</v>
      </c>
      <c r="C72" s="445">
        <v>270849</v>
      </c>
      <c r="D72" s="429">
        <f t="shared" ref="D72" si="16">+C72*19%</f>
        <v>51461.31</v>
      </c>
      <c r="E72" s="432">
        <f>+C72+D72</f>
        <v>322310.31</v>
      </c>
      <c r="F72" s="433">
        <v>286987</v>
      </c>
      <c r="G72" s="433">
        <v>225296</v>
      </c>
      <c r="H72" s="433" t="s">
        <v>469</v>
      </c>
      <c r="I72" s="433" t="s">
        <v>470</v>
      </c>
    </row>
    <row r="75" spans="2:9">
      <c r="B75" s="431" t="s">
        <v>393</v>
      </c>
      <c r="C75" s="431" t="s">
        <v>395</v>
      </c>
      <c r="D75" s="431" t="s">
        <v>396</v>
      </c>
      <c r="E75" s="431" t="s">
        <v>397</v>
      </c>
      <c r="F75" s="461" t="s">
        <v>398</v>
      </c>
      <c r="G75" s="461" t="s">
        <v>399</v>
      </c>
      <c r="H75" s="461" t="s">
        <v>400</v>
      </c>
      <c r="I75" s="431" t="s">
        <v>401</v>
      </c>
    </row>
    <row r="76" spans="2:9">
      <c r="B76" s="433" t="s">
        <v>389</v>
      </c>
      <c r="C76" s="397">
        <v>330374</v>
      </c>
      <c r="D76" s="429">
        <f t="shared" ref="D76" si="17">+C76*19%</f>
        <v>62771.06</v>
      </c>
      <c r="E76" s="432">
        <f>+C76+D76</f>
        <v>393145.06</v>
      </c>
      <c r="F76" s="293">
        <v>286985</v>
      </c>
      <c r="G76" s="293">
        <v>224190</v>
      </c>
      <c r="H76" s="293" t="s">
        <v>471</v>
      </c>
      <c r="I76" s="293" t="s">
        <v>472</v>
      </c>
    </row>
    <row r="79" spans="2:9">
      <c r="B79" s="431" t="s">
        <v>393</v>
      </c>
      <c r="C79" s="431" t="s">
        <v>395</v>
      </c>
      <c r="D79" s="431" t="s">
        <v>396</v>
      </c>
      <c r="E79" s="431" t="s">
        <v>397</v>
      </c>
      <c r="F79" s="461" t="s">
        <v>398</v>
      </c>
      <c r="G79" s="461" t="s">
        <v>399</v>
      </c>
      <c r="H79" s="461" t="s">
        <v>400</v>
      </c>
      <c r="I79" s="431" t="s">
        <v>401</v>
      </c>
    </row>
    <row r="80" spans="2:9">
      <c r="B80" s="433" t="s">
        <v>425</v>
      </c>
      <c r="C80" s="397">
        <v>250000</v>
      </c>
      <c r="D80" s="429">
        <f t="shared" ref="D80" si="18">+C80*19%</f>
        <v>47500</v>
      </c>
      <c r="E80" s="432">
        <f>+C80+D80</f>
        <v>297500</v>
      </c>
      <c r="F80" s="293">
        <v>286991</v>
      </c>
      <c r="G80" s="293">
        <v>223003</v>
      </c>
      <c r="H80" s="293" t="s">
        <v>473</v>
      </c>
      <c r="I80" s="293" t="s">
        <v>474</v>
      </c>
    </row>
    <row r="82" spans="2:9">
      <c r="B82" s="431" t="s">
        <v>393</v>
      </c>
      <c r="C82" s="431" t="s">
        <v>395</v>
      </c>
      <c r="D82" s="431" t="s">
        <v>396</v>
      </c>
      <c r="E82" s="431" t="s">
        <v>397</v>
      </c>
      <c r="F82" s="461" t="s">
        <v>398</v>
      </c>
      <c r="G82" s="461" t="s">
        <v>399</v>
      </c>
      <c r="H82" s="461" t="s">
        <v>400</v>
      </c>
      <c r="I82" s="431" t="s">
        <v>401</v>
      </c>
    </row>
    <row r="83" spans="2:9">
      <c r="B83" s="433" t="s">
        <v>425</v>
      </c>
      <c r="C83" s="397">
        <v>250000</v>
      </c>
      <c r="D83" s="429">
        <f t="shared" ref="D83" si="19">+C83*19%</f>
        <v>47500</v>
      </c>
      <c r="E83" s="432">
        <f>+C83+D83</f>
        <v>297500</v>
      </c>
      <c r="F83" s="293">
        <v>286992</v>
      </c>
      <c r="G83" s="293">
        <v>223010</v>
      </c>
      <c r="H83" s="293" t="s">
        <v>475</v>
      </c>
      <c r="I83" s="293" t="s">
        <v>476</v>
      </c>
    </row>
  </sheetData>
  <mergeCells count="2">
    <mergeCell ref="B57:B59"/>
    <mergeCell ref="I57:I5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185</v>
      </c>
      <c r="C2" s="468"/>
      <c r="D2" s="468"/>
      <c r="E2" s="468"/>
      <c r="F2" s="468"/>
    </row>
    <row r="3" spans="2:6" ht="15.75" thickBot="1">
      <c r="B3" s="31"/>
      <c r="C3" s="32" t="s">
        <v>180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68" t="s">
        <v>186</v>
      </c>
      <c r="C15" s="468"/>
      <c r="D15" s="468"/>
      <c r="E15" s="468"/>
      <c r="F15" s="468"/>
    </row>
    <row r="16" spans="2:6" ht="15.75" thickBot="1">
      <c r="B16" s="31"/>
      <c r="C16" s="32" t="s">
        <v>181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8" t="s">
        <v>187</v>
      </c>
      <c r="C28" s="468"/>
      <c r="D28" s="468"/>
      <c r="E28" s="468"/>
      <c r="F28" s="468"/>
    </row>
    <row r="29" spans="2:6" ht="15.75" thickBot="1">
      <c r="B29" s="31"/>
      <c r="C29" s="32" t="s">
        <v>182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68" t="s">
        <v>188</v>
      </c>
      <c r="C41" s="468"/>
      <c r="D41" s="468"/>
      <c r="E41" s="468"/>
      <c r="F41" s="468"/>
    </row>
    <row r="42" spans="2:6" ht="15.75" thickBot="1">
      <c r="B42" s="31"/>
      <c r="C42" s="32" t="s">
        <v>183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68" t="s">
        <v>189</v>
      </c>
      <c r="C54" s="468"/>
      <c r="D54" s="468"/>
      <c r="E54" s="468"/>
      <c r="F54" s="468"/>
    </row>
    <row r="55" spans="2:6" ht="15.75" thickBot="1">
      <c r="B55" s="31" t="s">
        <v>179</v>
      </c>
      <c r="C55" s="32" t="s">
        <v>184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191</v>
      </c>
      <c r="C2" s="468"/>
      <c r="D2" s="468"/>
      <c r="E2" s="468"/>
      <c r="F2" s="468"/>
    </row>
    <row r="3" spans="2:6" ht="15.75" thickBot="1">
      <c r="B3" s="31"/>
      <c r="C3" s="32" t="s">
        <v>190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68" t="s">
        <v>196</v>
      </c>
      <c r="C15" s="468"/>
      <c r="D15" s="468"/>
      <c r="E15" s="468"/>
      <c r="F15" s="468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8" t="s">
        <v>197</v>
      </c>
      <c r="C28" s="468"/>
      <c r="D28" s="468"/>
      <c r="E28" s="468"/>
      <c r="F28" s="468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68" t="s">
        <v>198</v>
      </c>
      <c r="C41" s="468"/>
      <c r="D41" s="468"/>
      <c r="E41" s="468"/>
      <c r="F41" s="468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68" t="s">
        <v>199</v>
      </c>
      <c r="C54" s="468"/>
      <c r="D54" s="468"/>
      <c r="E54" s="468"/>
      <c r="F54" s="468"/>
    </row>
    <row r="55" spans="2:6" ht="15.75" thickBot="1">
      <c r="B55" s="31" t="s">
        <v>179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204</v>
      </c>
      <c r="C2" s="468"/>
      <c r="D2" s="468"/>
      <c r="E2" s="468"/>
      <c r="F2" s="468"/>
    </row>
    <row r="3" spans="2:6" ht="15.75" thickBot="1">
      <c r="B3" s="31"/>
      <c r="C3" s="32" t="s">
        <v>205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68" t="s">
        <v>206</v>
      </c>
      <c r="C15" s="468"/>
      <c r="D15" s="468"/>
      <c r="E15" s="468"/>
      <c r="F15" s="468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8" t="s">
        <v>207</v>
      </c>
      <c r="C28" s="468"/>
      <c r="D28" s="468"/>
      <c r="E28" s="468"/>
      <c r="F28" s="468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163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68" t="s">
        <v>208</v>
      </c>
      <c r="C41" s="468"/>
      <c r="D41" s="468"/>
      <c r="E41" s="468"/>
      <c r="F41" s="468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162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68" t="s">
        <v>209</v>
      </c>
      <c r="C54" s="468"/>
      <c r="D54" s="468"/>
      <c r="E54" s="468"/>
      <c r="F54" s="468"/>
    </row>
    <row r="55" spans="2:6" ht="15.75" thickBot="1">
      <c r="B55" s="31" t="s">
        <v>179</v>
      </c>
      <c r="C55" s="32" t="s">
        <v>203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68" t="s">
        <v>211</v>
      </c>
      <c r="C69" s="468"/>
      <c r="D69" s="468"/>
      <c r="E69" s="468"/>
      <c r="F69" s="468"/>
    </row>
    <row r="70" spans="2:6" ht="15.75" thickBot="1">
      <c r="B70" s="31" t="s">
        <v>179</v>
      </c>
      <c r="C70" s="32" t="s">
        <v>210</v>
      </c>
      <c r="D70" s="2"/>
      <c r="E70" s="3"/>
      <c r="F70" s="4"/>
    </row>
    <row r="71" spans="2:6">
      <c r="B71" s="5" t="s">
        <v>3</v>
      </c>
      <c r="C71" s="185" t="s">
        <v>45</v>
      </c>
      <c r="D71" s="6"/>
      <c r="E71" s="7" t="s">
        <v>4</v>
      </c>
      <c r="F71" s="8"/>
    </row>
    <row r="72" spans="2:6">
      <c r="B72" s="9" t="s">
        <v>5</v>
      </c>
      <c r="C72" s="179" t="s">
        <v>115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160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133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68" t="s">
        <v>212</v>
      </c>
      <c r="C83" s="468"/>
      <c r="D83" s="468"/>
      <c r="E83" s="468"/>
      <c r="F83" s="468"/>
    </row>
    <row r="84" spans="2:6" ht="15.75" thickBot="1">
      <c r="B84" s="31" t="s">
        <v>179</v>
      </c>
      <c r="C84" s="32" t="s">
        <v>213</v>
      </c>
      <c r="D84" s="2"/>
      <c r="E84" s="3"/>
      <c r="F84" s="4"/>
    </row>
    <row r="85" spans="2:6">
      <c r="B85" s="5" t="s">
        <v>3</v>
      </c>
      <c r="C85" s="185" t="s">
        <v>45</v>
      </c>
      <c r="D85" s="6"/>
      <c r="E85" s="7" t="s">
        <v>4</v>
      </c>
      <c r="F85" s="8"/>
    </row>
    <row r="86" spans="2:6">
      <c r="B86" s="9" t="s">
        <v>5</v>
      </c>
      <c r="C86" s="179" t="s">
        <v>115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167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133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19"/>
  <sheetViews>
    <sheetView tabSelected="1" topLeftCell="H9" zoomScale="99" zoomScaleNormal="99" workbookViewId="0">
      <selection activeCell="L16" sqref="L16"/>
    </sheetView>
  </sheetViews>
  <sheetFormatPr baseColWidth="10" defaultRowHeight="15"/>
  <cols>
    <col min="1" max="1" width="5.42578125" style="100" customWidth="1"/>
    <col min="2" max="2" width="38.5703125" style="265" customWidth="1"/>
    <col min="3" max="3" width="20.42578125" style="265" customWidth="1"/>
    <col min="4" max="4" width="12.140625" style="234" bestFit="1" customWidth="1"/>
    <col min="5" max="5" width="15" style="234" customWidth="1"/>
    <col min="6" max="6" width="15" style="266" customWidth="1"/>
    <col min="7" max="7" width="63.85546875" style="266" customWidth="1"/>
    <col min="8" max="8" width="15.85546875" style="233" bestFit="1" customWidth="1"/>
    <col min="9" max="9" width="20.42578125" style="267" customWidth="1"/>
    <col min="10" max="10" width="16.7109375" style="233" bestFit="1" customWidth="1"/>
    <col min="11" max="11" width="20.140625" style="233" customWidth="1"/>
    <col min="12" max="12" width="16.42578125" style="233" customWidth="1"/>
    <col min="13" max="13" width="14.140625" style="265" customWidth="1"/>
    <col min="14" max="14" width="33.140625" style="265" bestFit="1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80" t="s">
        <v>409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9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19" ht="31.5">
      <c r="A3" s="259" t="s">
        <v>404</v>
      </c>
      <c r="B3" s="260" t="s">
        <v>129</v>
      </c>
      <c r="C3" s="261" t="s">
        <v>40</v>
      </c>
      <c r="D3" s="261" t="s">
        <v>41</v>
      </c>
      <c r="E3" s="261" t="s">
        <v>216</v>
      </c>
      <c r="F3" s="261" t="s">
        <v>11</v>
      </c>
      <c r="G3" s="261" t="s">
        <v>109</v>
      </c>
      <c r="H3" s="261" t="s">
        <v>0</v>
      </c>
      <c r="I3" s="261" t="s">
        <v>10</v>
      </c>
      <c r="J3" s="261" t="s">
        <v>137</v>
      </c>
      <c r="K3" s="261" t="s">
        <v>87</v>
      </c>
      <c r="L3" s="261" t="s">
        <v>86</v>
      </c>
      <c r="M3" s="261" t="s">
        <v>42</v>
      </c>
      <c r="N3" s="262" t="s">
        <v>95</v>
      </c>
      <c r="O3" s="261" t="s">
        <v>43</v>
      </c>
      <c r="P3" s="261" t="s">
        <v>134</v>
      </c>
      <c r="Q3" s="261" t="s">
        <v>135</v>
      </c>
      <c r="R3" s="263" t="s">
        <v>44</v>
      </c>
      <c r="S3" s="278" t="s">
        <v>215</v>
      </c>
    </row>
    <row r="4" spans="1:19" s="436" customFormat="1" ht="16.5">
      <c r="A4" s="443" t="s">
        <v>403</v>
      </c>
      <c r="B4" s="436" t="s">
        <v>280</v>
      </c>
      <c r="C4" s="378">
        <v>239505</v>
      </c>
      <c r="D4" s="297" t="s">
        <v>407</v>
      </c>
      <c r="E4" s="434"/>
      <c r="F4" s="297"/>
      <c r="G4" s="438" t="s">
        <v>441</v>
      </c>
      <c r="H4">
        <v>225001</v>
      </c>
      <c r="I4" s="297"/>
      <c r="J4" s="404">
        <v>151415</v>
      </c>
      <c r="K4" s="297"/>
      <c r="L4" s="297"/>
      <c r="M4">
        <v>285660</v>
      </c>
      <c r="N4" s="297"/>
      <c r="O4" s="400"/>
      <c r="P4" s="297"/>
      <c r="Q4" s="297"/>
      <c r="R4" s="418"/>
      <c r="S4" s="435"/>
    </row>
    <row r="5" spans="1:19" s="436" customFormat="1" ht="16.5">
      <c r="A5" s="443" t="s">
        <v>403</v>
      </c>
      <c r="B5" s="406" t="s">
        <v>295</v>
      </c>
      <c r="C5" s="378">
        <v>342108</v>
      </c>
      <c r="D5" s="297" t="s">
        <v>407</v>
      </c>
      <c r="E5" s="297"/>
      <c r="F5" s="297"/>
      <c r="G5" s="438" t="s">
        <v>455</v>
      </c>
      <c r="H5">
        <v>225000</v>
      </c>
      <c r="I5" s="297"/>
      <c r="J5" s="404">
        <v>151417</v>
      </c>
      <c r="K5" s="297"/>
      <c r="L5" s="297"/>
      <c r="M5">
        <v>285661</v>
      </c>
      <c r="N5" s="297"/>
      <c r="O5" s="400"/>
      <c r="P5" s="297"/>
      <c r="Q5" s="297"/>
      <c r="R5" s="418"/>
      <c r="S5" s="435"/>
    </row>
    <row r="6" spans="1:19" s="436" customFormat="1" ht="16.5">
      <c r="A6" s="443" t="s">
        <v>403</v>
      </c>
      <c r="B6" s="406" t="s">
        <v>394</v>
      </c>
      <c r="C6" s="397">
        <v>483318</v>
      </c>
      <c r="D6" s="297" t="s">
        <v>407</v>
      </c>
      <c r="E6" s="434"/>
      <c r="F6" s="297"/>
      <c r="G6" s="442" t="s">
        <v>459</v>
      </c>
      <c r="H6">
        <v>224999</v>
      </c>
      <c r="I6" s="297"/>
      <c r="J6" s="404">
        <v>151416</v>
      </c>
      <c r="K6" s="297"/>
      <c r="L6" s="297"/>
      <c r="M6">
        <v>285736</v>
      </c>
      <c r="N6" s="297"/>
      <c r="O6" s="400"/>
      <c r="P6" s="297"/>
      <c r="Q6" s="297"/>
      <c r="R6" s="418"/>
      <c r="S6" s="438"/>
    </row>
    <row r="7" spans="1:19" s="436" customFormat="1">
      <c r="A7" s="323"/>
      <c r="B7" s="428" t="s">
        <v>299</v>
      </c>
      <c r="C7" s="397">
        <f>4833*961.69</f>
        <v>4647847.7700000005</v>
      </c>
      <c r="D7" s="297" t="s">
        <v>407</v>
      </c>
      <c r="E7" s="434"/>
      <c r="F7" s="297"/>
      <c r="G7" s="442" t="s">
        <v>419</v>
      </c>
      <c r="H7" s="324">
        <v>44893</v>
      </c>
      <c r="I7" s="437"/>
      <c r="J7" s="437"/>
      <c r="K7" s="297"/>
      <c r="L7" s="297"/>
      <c r="M7" s="437"/>
      <c r="N7" s="297"/>
      <c r="O7" s="400"/>
      <c r="P7" s="297"/>
      <c r="Q7" s="297"/>
      <c r="R7" s="418"/>
      <c r="S7" s="438"/>
    </row>
    <row r="8" spans="1:19" s="436" customFormat="1">
      <c r="A8" s="323"/>
      <c r="B8" s="430" t="s">
        <v>299</v>
      </c>
      <c r="C8" s="397">
        <f>3125*961.69</f>
        <v>3005281.25</v>
      </c>
      <c r="D8" s="297" t="s">
        <v>407</v>
      </c>
      <c r="E8" s="434"/>
      <c r="F8" s="297"/>
      <c r="G8" s="442" t="s">
        <v>420</v>
      </c>
      <c r="H8" s="324">
        <v>44893</v>
      </c>
      <c r="I8" s="297"/>
      <c r="J8" s="437"/>
      <c r="K8" s="297"/>
      <c r="L8" s="297"/>
      <c r="M8" s="437"/>
      <c r="N8" s="297"/>
      <c r="O8" s="400"/>
      <c r="P8" s="297"/>
      <c r="Q8" s="297"/>
      <c r="R8" s="418"/>
      <c r="S8" s="438"/>
    </row>
    <row r="9" spans="1:19" s="436" customFormat="1" ht="16.5">
      <c r="A9" s="443" t="s">
        <v>403</v>
      </c>
      <c r="B9" s="406" t="s">
        <v>389</v>
      </c>
      <c r="C9" s="397">
        <v>330374</v>
      </c>
      <c r="D9" s="297" t="s">
        <v>407</v>
      </c>
      <c r="E9" s="434"/>
      <c r="F9" s="297"/>
      <c r="G9" s="438" t="s">
        <v>435</v>
      </c>
      <c r="H9">
        <v>224190</v>
      </c>
      <c r="I9">
        <v>4500434874</v>
      </c>
      <c r="J9" s="297">
        <v>151904</v>
      </c>
      <c r="K9" s="48"/>
      <c r="L9">
        <v>1000153188</v>
      </c>
      <c r="M9">
        <v>286152</v>
      </c>
      <c r="N9" s="297" t="s">
        <v>411</v>
      </c>
      <c r="O9" s="400"/>
      <c r="P9" s="297"/>
      <c r="Q9" s="297"/>
      <c r="R9" s="418"/>
      <c r="S9" s="438"/>
    </row>
    <row r="10" spans="1:19" s="436" customFormat="1" ht="16.5">
      <c r="A10" s="443" t="s">
        <v>403</v>
      </c>
      <c r="B10" s="379" t="s">
        <v>402</v>
      </c>
      <c r="C10" s="378">
        <v>270849</v>
      </c>
      <c r="D10" s="317" t="s">
        <v>407</v>
      </c>
      <c r="E10" s="380"/>
      <c r="F10" s="380"/>
      <c r="G10" s="453" t="s">
        <v>442</v>
      </c>
      <c r="H10">
        <v>225296</v>
      </c>
      <c r="I10">
        <v>4300126956</v>
      </c>
      <c r="J10" s="297">
        <v>151905</v>
      </c>
      <c r="K10" s="317"/>
      <c r="L10" s="317"/>
      <c r="M10">
        <v>286069</v>
      </c>
      <c r="N10" s="317"/>
      <c r="O10" s="400"/>
      <c r="P10" s="297"/>
      <c r="Q10" s="297"/>
      <c r="R10" s="418"/>
      <c r="S10" s="438"/>
    </row>
    <row r="11" spans="1:19" s="436" customFormat="1" ht="19.5" customHeight="1">
      <c r="A11" s="443" t="s">
        <v>403</v>
      </c>
      <c r="B11" s="379" t="s">
        <v>405</v>
      </c>
      <c r="C11" s="378">
        <v>1821803</v>
      </c>
      <c r="D11" s="317" t="s">
        <v>407</v>
      </c>
      <c r="E11" s="380"/>
      <c r="F11" s="380"/>
      <c r="G11" s="442" t="s">
        <v>439</v>
      </c>
      <c r="H11">
        <v>224843</v>
      </c>
      <c r="I11" s="452" t="s">
        <v>440</v>
      </c>
      <c r="J11" s="297">
        <v>151907</v>
      </c>
      <c r="K11" s="317"/>
      <c r="L11" s="317"/>
      <c r="M11">
        <v>286048</v>
      </c>
      <c r="N11" s="317"/>
      <c r="O11" s="317"/>
      <c r="P11" s="297"/>
      <c r="Q11" s="297"/>
      <c r="R11" s="418"/>
      <c r="S11" s="438"/>
    </row>
    <row r="12" spans="1:19" s="436" customFormat="1" ht="16.5">
      <c r="A12" s="443" t="s">
        <v>403</v>
      </c>
      <c r="B12" s="449" t="s">
        <v>39</v>
      </c>
      <c r="C12" s="441">
        <v>4325044</v>
      </c>
      <c r="D12" s="450" t="s">
        <v>407</v>
      </c>
      <c r="E12" s="439"/>
      <c r="F12" s="404"/>
      <c r="G12" s="456" t="s">
        <v>421</v>
      </c>
      <c r="H12" s="434">
        <v>44895</v>
      </c>
      <c r="I12" s="48"/>
      <c r="J12" s="297">
        <v>151916</v>
      </c>
      <c r="K12" s="434"/>
      <c r="L12">
        <v>1000096568</v>
      </c>
      <c r="M12">
        <v>286149</v>
      </c>
      <c r="N12" s="317"/>
      <c r="O12" s="317"/>
      <c r="P12" s="297"/>
      <c r="Q12" s="297"/>
      <c r="R12" s="418"/>
      <c r="S12" s="440"/>
    </row>
    <row r="13" spans="1:19" s="436" customFormat="1">
      <c r="A13" s="381"/>
      <c r="B13" s="449" t="s">
        <v>39</v>
      </c>
      <c r="C13" s="378">
        <v>474087</v>
      </c>
      <c r="D13" s="451"/>
      <c r="E13" s="380"/>
      <c r="F13" s="297"/>
      <c r="G13" s="456" t="s">
        <v>418</v>
      </c>
      <c r="H13" s="434"/>
      <c r="I13" s="297"/>
      <c r="J13" s="297"/>
      <c r="K13" s="434"/>
      <c r="L13" s="297"/>
      <c r="M13" s="297"/>
      <c r="N13" s="317"/>
      <c r="O13" s="317"/>
      <c r="P13" s="297"/>
      <c r="Q13" s="297"/>
      <c r="R13" s="418"/>
      <c r="S13" s="440"/>
    </row>
    <row r="14" spans="1:19" s="436" customFormat="1" ht="16.5">
      <c r="A14" s="464"/>
      <c r="B14" s="405" t="s">
        <v>443</v>
      </c>
      <c r="C14" s="441">
        <v>2251462</v>
      </c>
      <c r="D14" s="400"/>
      <c r="E14" s="439"/>
      <c r="F14" s="404"/>
      <c r="G14" s="457" t="s">
        <v>444</v>
      </c>
      <c r="H14" s="404">
        <v>224842</v>
      </c>
      <c r="I14" s="404"/>
      <c r="J14" s="404">
        <v>151136</v>
      </c>
      <c r="K14" s="404"/>
      <c r="L14" s="404"/>
      <c r="M14" s="465">
        <v>44894</v>
      </c>
      <c r="N14" s="400" t="s">
        <v>412</v>
      </c>
      <c r="O14" s="400"/>
      <c r="P14" s="404"/>
      <c r="Q14" s="404"/>
      <c r="R14" s="419"/>
      <c r="S14" s="440"/>
    </row>
    <row r="15" spans="1:19" s="293" customFormat="1">
      <c r="A15" s="454"/>
      <c r="B15" s="449" t="s">
        <v>410</v>
      </c>
      <c r="C15" s="441">
        <v>494008</v>
      </c>
      <c r="D15" s="400"/>
      <c r="E15" s="439"/>
      <c r="F15" s="404"/>
      <c r="G15" s="442" t="s">
        <v>466</v>
      </c>
      <c r="H15"/>
      <c r="I15"/>
      <c r="J15" s="448"/>
      <c r="K15" s="404"/>
      <c r="L15" s="404"/>
      <c r="M15" s="404"/>
      <c r="N15" s="400"/>
      <c r="O15" s="400"/>
      <c r="P15" s="404"/>
      <c r="Q15" s="404"/>
      <c r="R15" s="419"/>
      <c r="S15" s="440"/>
    </row>
    <row r="16" spans="1:19" s="293" customFormat="1" ht="16.5">
      <c r="A16" s="443" t="s">
        <v>403</v>
      </c>
      <c r="B16" s="446" t="s">
        <v>413</v>
      </c>
      <c r="C16" s="441">
        <v>53000</v>
      </c>
      <c r="D16" s="400"/>
      <c r="E16" s="439"/>
      <c r="F16" s="404">
        <v>7013</v>
      </c>
      <c r="G16" s="457" t="s">
        <v>414</v>
      </c>
      <c r="H16">
        <v>223961</v>
      </c>
      <c r="I16" s="404">
        <v>29924</v>
      </c>
      <c r="J16" s="404"/>
      <c r="K16" s="404"/>
      <c r="L16" s="404"/>
      <c r="M16">
        <v>285454</v>
      </c>
      <c r="N16" s="400"/>
      <c r="O16" s="400"/>
      <c r="P16" s="404"/>
      <c r="Q16" s="404"/>
      <c r="R16" s="419"/>
      <c r="S16" s="440"/>
    </row>
    <row r="17" spans="1:19" s="293" customFormat="1" ht="16.5">
      <c r="A17" s="443" t="s">
        <v>403</v>
      </c>
      <c r="B17" s="446" t="s">
        <v>415</v>
      </c>
      <c r="C17" s="441">
        <v>2463000</v>
      </c>
      <c r="D17" s="400"/>
      <c r="E17" s="439"/>
      <c r="F17" s="404"/>
      <c r="G17" s="457" t="s">
        <v>416</v>
      </c>
      <c r="H17" s="455"/>
      <c r="I17" s="404">
        <v>45000948242</v>
      </c>
      <c r="J17" s="404" t="s">
        <v>445</v>
      </c>
      <c r="K17" s="404"/>
      <c r="L17" s="404"/>
      <c r="M17">
        <v>285179</v>
      </c>
      <c r="N17" s="400" t="s">
        <v>411</v>
      </c>
      <c r="O17" s="400"/>
      <c r="P17" s="404"/>
      <c r="Q17" s="404"/>
      <c r="R17" s="419"/>
      <c r="S17" s="440"/>
    </row>
    <row r="18" spans="1:19" s="293" customFormat="1" ht="16.5">
      <c r="A18" s="443" t="s">
        <v>403</v>
      </c>
      <c r="B18" s="446" t="s">
        <v>417</v>
      </c>
      <c r="C18" s="441">
        <v>1231500</v>
      </c>
      <c r="D18" s="400"/>
      <c r="E18" s="439"/>
      <c r="F18" s="404">
        <v>7130</v>
      </c>
      <c r="G18" s="457" t="s">
        <v>416</v>
      </c>
      <c r="H18">
        <v>222594</v>
      </c>
      <c r="I18"/>
      <c r="J18" s="448"/>
      <c r="K18" s="404"/>
      <c r="L18" s="404"/>
      <c r="M18">
        <v>286137</v>
      </c>
      <c r="N18" s="400"/>
      <c r="O18" s="400"/>
      <c r="P18" s="404"/>
      <c r="Q18" s="404"/>
      <c r="R18" s="419"/>
      <c r="S18" s="440"/>
    </row>
    <row r="19" spans="1:19" s="293" customFormat="1">
      <c r="A19" s="381"/>
      <c r="B19" s="406" t="s">
        <v>39</v>
      </c>
      <c r="C19" s="378">
        <v>1955609</v>
      </c>
      <c r="D19" s="317"/>
      <c r="E19" s="380"/>
      <c r="F19" s="297">
        <v>7517</v>
      </c>
      <c r="G19" s="457" t="s">
        <v>422</v>
      </c>
      <c r="H19">
        <v>218690</v>
      </c>
      <c r="I19" s="297">
        <v>4500023772</v>
      </c>
      <c r="J19" s="297">
        <v>150367</v>
      </c>
      <c r="K19" s="297"/>
      <c r="L19" s="297"/>
      <c r="M19" s="297"/>
      <c r="N19" s="317"/>
      <c r="O19" s="317"/>
      <c r="P19" s="297"/>
      <c r="Q19" s="297"/>
      <c r="R19" s="418"/>
      <c r="S19" s="440"/>
    </row>
    <row r="20" spans="1:19" s="293" customFormat="1" ht="16.5">
      <c r="A20" s="443" t="s">
        <v>403</v>
      </c>
      <c r="B20" s="406" t="s">
        <v>423</v>
      </c>
      <c r="C20" s="378">
        <v>173100</v>
      </c>
      <c r="D20" s="317"/>
      <c r="E20" s="380"/>
      <c r="F20" s="297">
        <v>7063</v>
      </c>
      <c r="G20" s="442" t="s">
        <v>424</v>
      </c>
      <c r="H20">
        <v>225066</v>
      </c>
      <c r="I20">
        <v>4200005877</v>
      </c>
      <c r="J20" s="404">
        <v>151434</v>
      </c>
      <c r="K20" s="297"/>
      <c r="L20">
        <v>1000014980</v>
      </c>
      <c r="M20">
        <v>285742</v>
      </c>
      <c r="N20" s="317"/>
      <c r="O20" s="317"/>
      <c r="P20" s="297"/>
      <c r="Q20" s="297"/>
      <c r="R20" s="418"/>
      <c r="S20" s="440"/>
    </row>
    <row r="21" spans="1:19" s="293" customFormat="1" ht="15.75" customHeight="1">
      <c r="A21" s="443" t="s">
        <v>403</v>
      </c>
      <c r="B21" s="449" t="s">
        <v>39</v>
      </c>
      <c r="C21" s="441">
        <v>147065</v>
      </c>
      <c r="D21" s="400"/>
      <c r="E21" s="439"/>
      <c r="F21" s="404">
        <v>7519</v>
      </c>
      <c r="G21" s="457" t="s">
        <v>430</v>
      </c>
      <c r="H21" s="404">
        <v>213980</v>
      </c>
      <c r="I21">
        <v>4500024343</v>
      </c>
      <c r="J21" s="404">
        <v>140607</v>
      </c>
      <c r="K21" s="297"/>
      <c r="L21">
        <v>1000096198</v>
      </c>
      <c r="M21">
        <v>285608</v>
      </c>
      <c r="N21" s="400"/>
      <c r="O21" s="400"/>
      <c r="P21" s="404"/>
      <c r="Q21" s="404"/>
      <c r="R21" s="419"/>
      <c r="S21" s="440"/>
    </row>
    <row r="22" spans="1:19" s="293" customFormat="1" ht="15.75" customHeight="1">
      <c r="A22" s="443" t="s">
        <v>403</v>
      </c>
      <c r="B22" s="449" t="s">
        <v>39</v>
      </c>
      <c r="C22" s="441">
        <v>291736</v>
      </c>
      <c r="D22" s="400"/>
      <c r="E22" s="439"/>
      <c r="F22" s="404">
        <v>7520</v>
      </c>
      <c r="G22" s="457" t="s">
        <v>431</v>
      </c>
      <c r="H22" s="404">
        <v>217480</v>
      </c>
      <c r="I22">
        <v>4500024343</v>
      </c>
      <c r="J22" s="404">
        <v>141199</v>
      </c>
      <c r="K22" s="297"/>
      <c r="L22">
        <v>1000096201</v>
      </c>
      <c r="M22">
        <v>285609</v>
      </c>
      <c r="N22" s="400"/>
      <c r="O22" s="400"/>
      <c r="P22" s="404"/>
      <c r="Q22" s="404"/>
      <c r="R22" s="419"/>
      <c r="S22" s="440"/>
    </row>
    <row r="23" spans="1:19" s="293" customFormat="1" ht="16.5">
      <c r="A23" s="443" t="s">
        <v>403</v>
      </c>
      <c r="B23" s="449" t="s">
        <v>425</v>
      </c>
      <c r="C23" s="441">
        <v>250000</v>
      </c>
      <c r="D23" s="400"/>
      <c r="E23" s="439"/>
      <c r="F23" s="404">
        <v>72387</v>
      </c>
      <c r="G23" s="457" t="s">
        <v>426</v>
      </c>
      <c r="H23">
        <v>223003</v>
      </c>
      <c r="I23" s="404">
        <v>22509</v>
      </c>
      <c r="J23" s="404">
        <v>151909</v>
      </c>
      <c r="K23" s="404"/>
      <c r="L23" s="404"/>
      <c r="M23">
        <v>286093</v>
      </c>
      <c r="N23" s="400"/>
      <c r="O23" s="400"/>
      <c r="P23" s="404"/>
      <c r="Q23" s="404"/>
      <c r="R23" s="419"/>
      <c r="S23" s="440"/>
    </row>
    <row r="24" spans="1:19" s="293" customFormat="1" ht="16.5">
      <c r="A24" s="443" t="s">
        <v>403</v>
      </c>
      <c r="B24" s="449" t="s">
        <v>425</v>
      </c>
      <c r="C24" s="441">
        <v>250000</v>
      </c>
      <c r="D24" s="400"/>
      <c r="E24" s="439"/>
      <c r="F24" s="404"/>
      <c r="G24" s="457" t="s">
        <v>427</v>
      </c>
      <c r="H24">
        <v>223010</v>
      </c>
      <c r="I24" s="404">
        <v>22508</v>
      </c>
      <c r="J24" s="404">
        <v>151911</v>
      </c>
      <c r="K24" s="404"/>
      <c r="L24" s="404"/>
      <c r="M24">
        <v>286092</v>
      </c>
      <c r="N24" s="400"/>
      <c r="O24" s="400"/>
      <c r="P24" s="404"/>
      <c r="Q24" s="404"/>
      <c r="R24" s="419"/>
      <c r="S24" s="440"/>
    </row>
    <row r="25" spans="1:19" s="293" customFormat="1" ht="16.5">
      <c r="A25" s="443" t="s">
        <v>403</v>
      </c>
      <c r="B25" s="460" t="s">
        <v>425</v>
      </c>
      <c r="C25" s="378">
        <v>175000</v>
      </c>
      <c r="D25" s="317"/>
      <c r="E25" s="380"/>
      <c r="F25" s="404">
        <v>72368</v>
      </c>
      <c r="G25" s="317"/>
      <c r="H25">
        <v>224701</v>
      </c>
      <c r="I25" s="297"/>
      <c r="J25" s="404">
        <v>151039</v>
      </c>
      <c r="K25" s="297"/>
      <c r="L25" s="297"/>
      <c r="M25">
        <v>285184</v>
      </c>
      <c r="N25" s="317"/>
      <c r="O25" s="317"/>
      <c r="P25" s="297"/>
      <c r="Q25" s="297"/>
      <c r="R25" s="418"/>
      <c r="S25" s="440"/>
    </row>
    <row r="26" spans="1:19" s="293" customFormat="1" ht="16.5">
      <c r="A26" s="443" t="s">
        <v>403</v>
      </c>
      <c r="B26" s="449" t="s">
        <v>425</v>
      </c>
      <c r="C26" s="441">
        <v>175000</v>
      </c>
      <c r="D26" s="400"/>
      <c r="E26" s="439"/>
      <c r="F26" s="404">
        <v>72367</v>
      </c>
      <c r="G26" s="400"/>
      <c r="H26">
        <v>224700</v>
      </c>
      <c r="I26" s="404"/>
      <c r="J26" s="404">
        <v>151038</v>
      </c>
      <c r="K26" s="404"/>
      <c r="L26" s="404"/>
      <c r="M26">
        <v>285183</v>
      </c>
      <c r="N26" s="400"/>
      <c r="O26" s="400"/>
      <c r="P26" s="404"/>
      <c r="Q26" s="404"/>
      <c r="R26" s="419"/>
      <c r="S26" s="440"/>
    </row>
    <row r="27" spans="1:19" s="293" customFormat="1">
      <c r="A27" s="454"/>
      <c r="B27" s="449"/>
      <c r="C27" s="441"/>
      <c r="D27" s="400"/>
      <c r="E27" s="439"/>
      <c r="F27" s="404"/>
      <c r="G27" s="400"/>
      <c r="H27"/>
      <c r="I27" s="462"/>
      <c r="J27" s="404"/>
      <c r="K27" s="404"/>
      <c r="L27" s="462"/>
      <c r="M27" s="459"/>
      <c r="N27" s="400"/>
      <c r="O27" s="400"/>
      <c r="P27" s="404"/>
      <c r="Q27" s="404"/>
      <c r="R27" s="419"/>
      <c r="S27" s="440"/>
    </row>
    <row r="28" spans="1:19" s="293" customFormat="1">
      <c r="A28" s="399"/>
      <c r="B28" s="446"/>
      <c r="C28" s="441"/>
      <c r="D28" s="400"/>
      <c r="E28" s="401"/>
      <c r="F28" s="402"/>
      <c r="G28" s="400"/>
      <c r="H28" s="404"/>
      <c r="I28"/>
      <c r="J28" s="403"/>
      <c r="K28" s="404"/>
      <c r="L28" s="410"/>
      <c r="M28" s="404"/>
      <c r="N28" s="400"/>
      <c r="O28" s="400"/>
      <c r="P28" s="404"/>
      <c r="Q28" s="404"/>
      <c r="R28" s="419"/>
      <c r="S28" s="412"/>
    </row>
    <row r="29" spans="1:19" ht="16.5">
      <c r="A29" s="443" t="s">
        <v>403</v>
      </c>
      <c r="B29" s="268" t="s">
        <v>1</v>
      </c>
      <c r="C29" s="421">
        <f>SUM(C4:C26)</f>
        <v>25850697.02</v>
      </c>
      <c r="D29" s="466">
        <f>+C29-C19-C15-C13</f>
        <v>22926993.02</v>
      </c>
      <c r="F29" s="269"/>
      <c r="G29" s="409" t="s">
        <v>47</v>
      </c>
      <c r="H29" s="409" t="s">
        <v>171</v>
      </c>
      <c r="I29" s="270" t="s">
        <v>170</v>
      </c>
      <c r="J29" s="473" t="s">
        <v>169</v>
      </c>
      <c r="K29" s="473"/>
      <c r="L29" s="473"/>
      <c r="M29" s="473"/>
      <c r="N29" s="271"/>
      <c r="S29" s="413"/>
    </row>
    <row r="30" spans="1:19">
      <c r="B30" s="268" t="s">
        <v>369</v>
      </c>
      <c r="C30" s="421">
        <v>23000000</v>
      </c>
      <c r="D30" s="234">
        <v>4</v>
      </c>
      <c r="F30" s="475" t="s">
        <v>252</v>
      </c>
      <c r="G30" s="475"/>
      <c r="H30" s="235"/>
      <c r="I30" s="315">
        <v>3728491</v>
      </c>
      <c r="J30" s="474"/>
      <c r="K30" s="474"/>
      <c r="L30" s="474"/>
      <c r="M30" s="474"/>
      <c r="N30" s="422"/>
      <c r="O30" s="272"/>
      <c r="P30" s="272"/>
      <c r="Q30" s="272"/>
      <c r="S30" s="413"/>
    </row>
    <row r="31" spans="1:19">
      <c r="B31" s="273"/>
      <c r="C31" s="360"/>
      <c r="F31" s="475" t="s">
        <v>130</v>
      </c>
      <c r="G31" s="475"/>
      <c r="H31" s="235">
        <v>3000000</v>
      </c>
      <c r="I31" s="315">
        <v>4067268</v>
      </c>
      <c r="J31" s="474">
        <f t="shared" ref="J31:J34" si="0">I31/H31*100</f>
        <v>135.57560000000001</v>
      </c>
      <c r="K31" s="474"/>
      <c r="L31" s="474"/>
      <c r="M31" s="474"/>
      <c r="N31" s="422"/>
      <c r="O31" s="272"/>
      <c r="P31" s="272"/>
      <c r="Q31" s="272"/>
      <c r="R31" s="414"/>
      <c r="S31" s="414"/>
    </row>
    <row r="32" spans="1:19">
      <c r="B32" s="274" t="s">
        <v>168</v>
      </c>
      <c r="C32" s="447">
        <f>+C29/C30</f>
        <v>1.123943348695652</v>
      </c>
      <c r="F32" s="475" t="s">
        <v>278</v>
      </c>
      <c r="G32" s="475"/>
      <c r="H32" s="235">
        <v>1500000</v>
      </c>
      <c r="I32" s="315">
        <v>0</v>
      </c>
      <c r="J32" s="474"/>
      <c r="K32" s="474"/>
      <c r="L32" s="474"/>
      <c r="M32" s="474"/>
      <c r="N32" s="422"/>
      <c r="O32" s="272"/>
      <c r="P32" s="272"/>
      <c r="Q32" s="272"/>
      <c r="R32" s="414"/>
      <c r="S32" s="414"/>
    </row>
    <row r="33" spans="1:19">
      <c r="B33" s="273"/>
      <c r="C33" s="423"/>
      <c r="F33" s="475" t="s">
        <v>370</v>
      </c>
      <c r="G33" s="475"/>
      <c r="H33" s="235">
        <v>3000000</v>
      </c>
      <c r="I33" s="315">
        <v>0</v>
      </c>
      <c r="J33" s="474">
        <f t="shared" si="0"/>
        <v>0</v>
      </c>
      <c r="K33" s="474"/>
      <c r="L33" s="474"/>
      <c r="M33" s="474"/>
      <c r="N33" s="422"/>
      <c r="O33" s="272"/>
      <c r="P33" s="272"/>
      <c r="Q33" s="272"/>
      <c r="R33" s="414"/>
      <c r="S33" s="414"/>
    </row>
    <row r="34" spans="1:19">
      <c r="B34" s="414"/>
      <c r="C34" s="414"/>
      <c r="F34" s="475" t="s">
        <v>71</v>
      </c>
      <c r="G34" s="475"/>
      <c r="H34" s="235">
        <v>5000000</v>
      </c>
      <c r="I34" s="315">
        <v>0</v>
      </c>
      <c r="J34" s="474">
        <f t="shared" si="0"/>
        <v>0</v>
      </c>
      <c r="K34" s="474"/>
      <c r="L34" s="474"/>
      <c r="M34" s="474"/>
      <c r="N34" s="422"/>
      <c r="O34" s="272"/>
      <c r="P34" s="272"/>
      <c r="Q34" s="272"/>
      <c r="R34" s="414"/>
      <c r="S34" s="414"/>
    </row>
    <row r="35" spans="1:19" s="293" customFormat="1">
      <c r="A35" s="359"/>
      <c r="B35" s="265"/>
      <c r="C35" s="316"/>
      <c r="D35" s="234"/>
      <c r="E35" s="234"/>
      <c r="F35" s="475" t="s">
        <v>371</v>
      </c>
      <c r="G35" s="475"/>
      <c r="H35" s="235">
        <v>5000000</v>
      </c>
      <c r="I35" s="315">
        <v>0</v>
      </c>
      <c r="J35" s="473" t="s">
        <v>172</v>
      </c>
      <c r="K35" s="473"/>
      <c r="L35" s="473"/>
      <c r="M35" s="473"/>
      <c r="N35" s="265"/>
      <c r="O35" s="265"/>
      <c r="P35" s="265"/>
      <c r="Q35" s="265"/>
      <c r="R35" s="414"/>
      <c r="S35" s="414"/>
    </row>
    <row r="36" spans="1:19" s="293" customFormat="1">
      <c r="A36" s="359"/>
      <c r="B36" s="265"/>
      <c r="C36" s="316"/>
      <c r="D36" s="234"/>
      <c r="E36" s="234"/>
      <c r="F36" s="475" t="s">
        <v>110</v>
      </c>
      <c r="G36" s="475"/>
      <c r="H36" s="235">
        <v>1500000</v>
      </c>
      <c r="I36" s="315">
        <v>1569160</v>
      </c>
      <c r="J36" s="407"/>
      <c r="K36" s="407"/>
      <c r="L36" s="407"/>
      <c r="M36" s="407"/>
      <c r="N36" s="265"/>
      <c r="O36" s="265"/>
      <c r="P36" s="265"/>
      <c r="Q36" s="265"/>
      <c r="R36" s="414"/>
      <c r="S36" s="414"/>
    </row>
    <row r="37" spans="1:19" s="293" customFormat="1">
      <c r="A37" s="359"/>
      <c r="B37" s="265"/>
      <c r="C37" s="316"/>
      <c r="D37" s="234"/>
      <c r="E37" s="234"/>
      <c r="F37" s="408"/>
      <c r="G37" s="408"/>
      <c r="H37" s="233"/>
      <c r="I37" s="267"/>
      <c r="J37" s="407"/>
      <c r="K37" s="407"/>
      <c r="L37" s="407"/>
      <c r="M37" s="407"/>
      <c r="N37" s="265"/>
      <c r="O37" s="265"/>
      <c r="P37" s="265"/>
      <c r="Q37" s="265"/>
      <c r="R37" s="414"/>
      <c r="S37" s="414"/>
    </row>
    <row r="38" spans="1:19">
      <c r="A38" s="359"/>
      <c r="C38" s="316"/>
      <c r="F38" s="408"/>
      <c r="G38" s="408"/>
      <c r="J38" s="407"/>
      <c r="K38" s="407"/>
      <c r="L38" s="407"/>
      <c r="M38" s="407"/>
      <c r="R38" s="414"/>
      <c r="S38" s="414"/>
    </row>
    <row r="39" spans="1:19">
      <c r="A39" s="359"/>
      <c r="C39" s="316"/>
      <c r="F39" s="472"/>
      <c r="G39" s="472"/>
      <c r="J39" s="474">
        <v>4.718</v>
      </c>
      <c r="K39" s="473"/>
      <c r="L39" s="473"/>
      <c r="M39" s="473"/>
      <c r="R39" s="414"/>
      <c r="S39" s="414"/>
    </row>
    <row r="40" spans="1:19" s="293" customFormat="1">
      <c r="A40" s="359"/>
      <c r="B40" s="265"/>
      <c r="C40" s="360"/>
      <c r="D40" s="234"/>
      <c r="E40" s="357"/>
      <c r="F40" s="472"/>
      <c r="G40" s="472"/>
      <c r="H40" s="233"/>
      <c r="I40" s="267"/>
      <c r="J40" s="233"/>
      <c r="K40" s="233"/>
      <c r="L40" s="233"/>
      <c r="M40" s="265"/>
      <c r="N40" s="265"/>
      <c r="O40" s="265"/>
      <c r="P40" s="265"/>
      <c r="Q40" s="265"/>
      <c r="R40" s="414"/>
      <c r="S40" s="414"/>
    </row>
    <row r="41" spans="1:19" s="293" customFormat="1">
      <c r="A41" s="377"/>
      <c r="B41" s="367" t="s">
        <v>305</v>
      </c>
      <c r="C41" s="368">
        <v>147500</v>
      </c>
      <c r="D41" s="264" t="s">
        <v>114</v>
      </c>
      <c r="E41" s="369">
        <v>44440</v>
      </c>
      <c r="F41" s="370">
        <v>72369</v>
      </c>
      <c r="G41" s="370" t="s">
        <v>46</v>
      </c>
      <c r="H41" s="281" t="s">
        <v>250</v>
      </c>
      <c r="I41" s="281" t="s">
        <v>250</v>
      </c>
      <c r="J41" s="281" t="s">
        <v>250</v>
      </c>
      <c r="K41" s="281" t="s">
        <v>111</v>
      </c>
      <c r="L41" s="281" t="s">
        <v>111</v>
      </c>
      <c r="M41" s="367" t="s">
        <v>250</v>
      </c>
      <c r="N41" s="367"/>
      <c r="O41" s="264" t="s">
        <v>303</v>
      </c>
      <c r="P41" s="367"/>
      <c r="Q41" s="367"/>
      <c r="R41" s="371" t="s">
        <v>271</v>
      </c>
      <c r="S41" s="414"/>
    </row>
    <row r="42" spans="1:19" s="293" customFormat="1">
      <c r="A42" s="377"/>
      <c r="B42" s="367" t="s">
        <v>332</v>
      </c>
      <c r="C42" s="368">
        <v>341748</v>
      </c>
      <c r="D42" s="264" t="s">
        <v>251</v>
      </c>
      <c r="E42" s="369">
        <v>44440</v>
      </c>
      <c r="F42" s="370">
        <v>7181</v>
      </c>
      <c r="G42" s="370" t="s">
        <v>323</v>
      </c>
      <c r="H42" s="281" t="s">
        <v>250</v>
      </c>
      <c r="I42" s="281" t="s">
        <v>250</v>
      </c>
      <c r="J42" s="281" t="s">
        <v>250</v>
      </c>
      <c r="K42" s="281" t="s">
        <v>111</v>
      </c>
      <c r="L42" s="281" t="s">
        <v>111</v>
      </c>
      <c r="M42" s="367" t="s">
        <v>250</v>
      </c>
      <c r="N42" s="367"/>
      <c r="O42" s="264" t="s">
        <v>110</v>
      </c>
      <c r="P42" s="367"/>
      <c r="Q42" s="367"/>
      <c r="R42" s="371" t="s">
        <v>271</v>
      </c>
      <c r="S42" s="414"/>
    </row>
    <row r="43" spans="1:19" s="293" customFormat="1" ht="30">
      <c r="A43" s="377"/>
      <c r="B43" s="367" t="s">
        <v>305</v>
      </c>
      <c r="C43" s="368">
        <v>166000</v>
      </c>
      <c r="D43" s="264" t="s">
        <v>251</v>
      </c>
      <c r="E43" s="369">
        <v>44449</v>
      </c>
      <c r="F43" s="370">
        <v>72370</v>
      </c>
      <c r="G43" s="370" t="s">
        <v>334</v>
      </c>
      <c r="H43" s="281" t="s">
        <v>250</v>
      </c>
      <c r="I43" s="281" t="s">
        <v>250</v>
      </c>
      <c r="J43" s="281" t="s">
        <v>250</v>
      </c>
      <c r="K43" s="281" t="s">
        <v>111</v>
      </c>
      <c r="L43" s="281" t="s">
        <v>111</v>
      </c>
      <c r="M43" s="367" t="s">
        <v>250</v>
      </c>
      <c r="N43" s="367"/>
      <c r="O43" s="264" t="s">
        <v>278</v>
      </c>
      <c r="P43" s="367"/>
      <c r="Q43" s="367"/>
      <c r="R43" s="371" t="s">
        <v>271</v>
      </c>
      <c r="S43" s="414"/>
    </row>
    <row r="44" spans="1:19" s="293" customFormat="1">
      <c r="A44" s="366"/>
      <c r="B44" s="265"/>
      <c r="C44" s="360"/>
      <c r="D44" s="234"/>
      <c r="E44" s="357"/>
      <c r="F44" s="408"/>
      <c r="G44" s="408"/>
      <c r="H44" s="233"/>
      <c r="I44" s="267"/>
      <c r="J44" s="233"/>
      <c r="K44" s="233"/>
      <c r="L44" s="233"/>
      <c r="M44" s="265"/>
      <c r="N44" s="265"/>
      <c r="O44" s="265"/>
      <c r="P44" s="265"/>
      <c r="Q44" s="265"/>
      <c r="R44" s="415"/>
      <c r="S44" s="414"/>
    </row>
    <row r="45" spans="1:19" s="293" customFormat="1">
      <c r="A45" s="366"/>
      <c r="B45" s="265"/>
      <c r="C45" s="360"/>
      <c r="D45" s="234"/>
      <c r="E45" s="357"/>
      <c r="F45" s="408"/>
      <c r="G45" s="408"/>
      <c r="H45" s="233"/>
      <c r="I45" s="267"/>
      <c r="J45" s="233"/>
      <c r="K45" s="233"/>
      <c r="L45" s="233"/>
      <c r="M45" s="265"/>
      <c r="N45" s="265"/>
      <c r="O45" s="265"/>
      <c r="P45" s="265"/>
      <c r="Q45" s="265"/>
      <c r="R45" s="415"/>
      <c r="S45" s="414"/>
    </row>
    <row r="46" spans="1:19" s="293" customFormat="1">
      <c r="A46" s="366"/>
      <c r="B46" s="265"/>
      <c r="C46" s="360"/>
      <c r="D46" s="234"/>
      <c r="E46" s="357"/>
      <c r="F46" s="408"/>
      <c r="G46" s="408"/>
      <c r="H46" s="233"/>
      <c r="I46" s="267"/>
      <c r="J46" s="233"/>
      <c r="K46" s="233"/>
      <c r="L46" s="233"/>
      <c r="M46" s="265"/>
      <c r="N46" s="265"/>
      <c r="O46" s="265"/>
      <c r="P46" s="265"/>
      <c r="Q46" s="265"/>
      <c r="R46" s="415"/>
      <c r="S46" s="414"/>
    </row>
    <row r="47" spans="1:19" s="293" customFormat="1">
      <c r="A47" s="366"/>
      <c r="B47" s="265"/>
      <c r="C47" s="360"/>
      <c r="D47" s="234"/>
      <c r="E47" s="357"/>
      <c r="F47" s="408"/>
      <c r="G47" s="408"/>
      <c r="H47" s="233"/>
      <c r="I47" s="267"/>
      <c r="J47" s="233"/>
      <c r="K47" s="233"/>
      <c r="L47" s="233"/>
      <c r="M47" s="265"/>
      <c r="N47" s="265"/>
      <c r="O47" s="265"/>
      <c r="P47" s="265"/>
      <c r="Q47" s="265"/>
      <c r="R47" s="415"/>
      <c r="S47" s="414"/>
    </row>
    <row r="48" spans="1:19" s="293" customFormat="1">
      <c r="A48" s="392"/>
      <c r="B48" s="367" t="s">
        <v>339</v>
      </c>
      <c r="C48" s="368"/>
      <c r="D48" s="264" t="s">
        <v>251</v>
      </c>
      <c r="E48" s="369">
        <v>44550</v>
      </c>
      <c r="F48" s="370">
        <v>7120</v>
      </c>
      <c r="G48" s="370" t="s">
        <v>350</v>
      </c>
      <c r="H48" s="393" t="s">
        <v>250</v>
      </c>
      <c r="I48" s="393" t="s">
        <v>250</v>
      </c>
      <c r="J48" s="393" t="s">
        <v>250</v>
      </c>
      <c r="K48" s="393" t="s">
        <v>111</v>
      </c>
      <c r="L48" s="393" t="s">
        <v>111</v>
      </c>
      <c r="M48" s="393" t="s">
        <v>250</v>
      </c>
      <c r="N48" s="367"/>
      <c r="O48" s="367"/>
      <c r="P48" s="367"/>
      <c r="Q48" s="367"/>
      <c r="R48" s="416"/>
      <c r="S48" s="414"/>
    </row>
    <row r="49" spans="1:19" s="293" customFormat="1">
      <c r="A49" s="392"/>
      <c r="B49" s="367" t="s">
        <v>348</v>
      </c>
      <c r="C49" s="368">
        <v>910980</v>
      </c>
      <c r="D49" s="264" t="s">
        <v>114</v>
      </c>
      <c r="E49" s="369">
        <v>44546</v>
      </c>
      <c r="F49" s="370">
        <v>5554</v>
      </c>
      <c r="G49" s="370" t="s">
        <v>349</v>
      </c>
      <c r="H49" s="393" t="s">
        <v>250</v>
      </c>
      <c r="I49" s="393" t="s">
        <v>250</v>
      </c>
      <c r="J49" s="393" t="s">
        <v>250</v>
      </c>
      <c r="K49" s="393" t="s">
        <v>111</v>
      </c>
      <c r="L49" s="393" t="s">
        <v>111</v>
      </c>
      <c r="M49" s="393" t="s">
        <v>250</v>
      </c>
      <c r="N49" s="367"/>
      <c r="O49" s="264" t="s">
        <v>252</v>
      </c>
      <c r="P49" s="367"/>
      <c r="Q49" s="367"/>
      <c r="R49" s="371" t="s">
        <v>271</v>
      </c>
      <c r="S49" s="414"/>
    </row>
    <row r="50" spans="1:19" s="358" customFormat="1" ht="15.75" customHeight="1">
      <c r="A50" s="366"/>
      <c r="B50" s="265"/>
      <c r="C50" s="360"/>
      <c r="D50" s="234"/>
      <c r="E50" s="357"/>
      <c r="F50" s="408"/>
      <c r="G50" s="408"/>
      <c r="H50" s="233"/>
      <c r="I50" s="267"/>
      <c r="J50" s="233"/>
      <c r="K50" s="233"/>
      <c r="L50" s="233"/>
      <c r="M50" s="265"/>
      <c r="N50" s="265"/>
      <c r="O50" s="265"/>
      <c r="P50" s="265"/>
      <c r="Q50" s="265"/>
      <c r="R50" s="415"/>
      <c r="S50" s="414"/>
    </row>
    <row r="51" spans="1:19" s="293" customFormat="1">
      <c r="A51" s="387"/>
      <c r="B51" s="388" t="s">
        <v>115</v>
      </c>
      <c r="C51" s="368">
        <v>1358449</v>
      </c>
      <c r="D51" s="389" t="s">
        <v>114</v>
      </c>
      <c r="E51" s="390">
        <v>44505</v>
      </c>
      <c r="F51" s="232">
        <v>7497</v>
      </c>
      <c r="G51" s="389" t="s">
        <v>338</v>
      </c>
      <c r="H51" s="232">
        <v>187238</v>
      </c>
      <c r="I51" s="232">
        <v>4700034391</v>
      </c>
      <c r="J51" s="232">
        <v>92496</v>
      </c>
      <c r="K51" s="389"/>
      <c r="L51" s="389"/>
      <c r="M51" s="232"/>
      <c r="N51" s="389"/>
      <c r="O51" s="389" t="s">
        <v>303</v>
      </c>
      <c r="P51" s="391"/>
      <c r="Q51" s="391"/>
      <c r="R51" s="424"/>
      <c r="S51" s="376"/>
    </row>
    <row r="52" spans="1:19" s="293" customFormat="1">
      <c r="A52" s="366"/>
      <c r="B52" s="265"/>
      <c r="C52" s="360"/>
      <c r="D52" s="234"/>
      <c r="E52" s="357"/>
      <c r="F52" s="408"/>
      <c r="G52" s="408"/>
      <c r="H52" s="233"/>
      <c r="I52" s="267"/>
      <c r="J52" s="233"/>
      <c r="K52" s="233"/>
      <c r="L52" s="233"/>
      <c r="M52" s="265"/>
      <c r="N52" s="265"/>
      <c r="O52" s="265"/>
      <c r="P52" s="265"/>
      <c r="Q52" s="265"/>
      <c r="R52" s="415"/>
      <c r="S52" s="414"/>
    </row>
    <row r="53" spans="1:19" s="293" customFormat="1">
      <c r="A53" s="366"/>
      <c r="B53" s="265" t="s">
        <v>345</v>
      </c>
      <c r="C53" s="378">
        <v>581921</v>
      </c>
      <c r="D53" s="234" t="s">
        <v>114</v>
      </c>
      <c r="E53" s="357">
        <v>44494</v>
      </c>
      <c r="F53" s="408">
        <v>7496</v>
      </c>
      <c r="G53" s="408" t="s">
        <v>264</v>
      </c>
      <c r="H53" s="383">
        <v>189509</v>
      </c>
      <c r="I53" s="383">
        <v>4700034253</v>
      </c>
      <c r="J53" s="383">
        <v>95524</v>
      </c>
      <c r="K53" s="233"/>
      <c r="L53" s="233"/>
      <c r="M53" s="265"/>
      <c r="N53" s="265"/>
      <c r="O53" s="234" t="s">
        <v>303</v>
      </c>
      <c r="P53" s="265"/>
      <c r="Q53" s="265"/>
      <c r="R53" s="415"/>
      <c r="S53" s="414"/>
    </row>
    <row r="54" spans="1:19" s="293" customFormat="1">
      <c r="A54" s="366"/>
      <c r="B54" s="384" t="s">
        <v>342</v>
      </c>
      <c r="C54" s="378">
        <v>520216</v>
      </c>
      <c r="D54" s="383" t="s">
        <v>251</v>
      </c>
      <c r="E54" s="385">
        <v>44518</v>
      </c>
      <c r="F54" s="408">
        <v>90117</v>
      </c>
      <c r="G54" s="408" t="s">
        <v>343</v>
      </c>
      <c r="H54" s="233" t="s">
        <v>250</v>
      </c>
      <c r="I54" s="383">
        <v>1433</v>
      </c>
      <c r="J54" s="233" t="s">
        <v>250</v>
      </c>
      <c r="K54" s="383" t="s">
        <v>111</v>
      </c>
      <c r="L54" s="383" t="s">
        <v>111</v>
      </c>
      <c r="M54" s="233" t="s">
        <v>250</v>
      </c>
      <c r="N54" s="265"/>
      <c r="O54" s="234" t="s">
        <v>344</v>
      </c>
      <c r="P54" s="265"/>
      <c r="Q54" s="265"/>
      <c r="R54" s="415"/>
      <c r="S54" s="414"/>
    </row>
    <row r="55" spans="1:19" s="293" customFormat="1">
      <c r="A55" s="366"/>
      <c r="B55" s="384" t="s">
        <v>288</v>
      </c>
      <c r="C55" s="378">
        <v>522120</v>
      </c>
      <c r="D55" s="383" t="s">
        <v>251</v>
      </c>
      <c r="E55" s="385">
        <v>44524</v>
      </c>
      <c r="F55" s="408">
        <v>7150</v>
      </c>
      <c r="G55" s="408" t="s">
        <v>341</v>
      </c>
      <c r="H55" s="233" t="s">
        <v>250</v>
      </c>
      <c r="I55" s="233" t="s">
        <v>250</v>
      </c>
      <c r="J55" s="233" t="s">
        <v>250</v>
      </c>
      <c r="K55" s="383" t="s">
        <v>111</v>
      </c>
      <c r="L55" s="383" t="s">
        <v>111</v>
      </c>
      <c r="M55" s="233" t="s">
        <v>250</v>
      </c>
      <c r="N55" s="265"/>
      <c r="O55" s="234" t="s">
        <v>72</v>
      </c>
      <c r="P55" s="265"/>
      <c r="Q55" s="265"/>
      <c r="R55" s="415" t="s">
        <v>271</v>
      </c>
      <c r="S55" s="414"/>
    </row>
    <row r="56" spans="1:19" s="293" customFormat="1">
      <c r="A56" s="366"/>
      <c r="B56" s="384" t="s">
        <v>302</v>
      </c>
      <c r="C56" s="378">
        <v>250000</v>
      </c>
      <c r="D56" s="383" t="s">
        <v>251</v>
      </c>
      <c r="E56" s="385">
        <v>44524</v>
      </c>
      <c r="F56" s="408">
        <v>7234</v>
      </c>
      <c r="G56" s="408" t="s">
        <v>128</v>
      </c>
      <c r="H56" s="233" t="s">
        <v>250</v>
      </c>
      <c r="I56" s="233" t="s">
        <v>250</v>
      </c>
      <c r="J56" s="233" t="s">
        <v>250</v>
      </c>
      <c r="K56" s="383" t="s">
        <v>111</v>
      </c>
      <c r="L56" s="383" t="s">
        <v>111</v>
      </c>
      <c r="M56" s="233" t="s">
        <v>250</v>
      </c>
      <c r="N56" s="265"/>
      <c r="O56" s="234" t="s">
        <v>72</v>
      </c>
      <c r="P56" s="265"/>
      <c r="Q56" s="265"/>
      <c r="R56" s="415"/>
      <c r="S56" s="414"/>
    </row>
    <row r="57" spans="1:19" s="293" customFormat="1">
      <c r="A57" s="381"/>
      <c r="B57" s="379" t="s">
        <v>288</v>
      </c>
      <c r="C57" s="378">
        <v>663910</v>
      </c>
      <c r="D57" s="317" t="s">
        <v>251</v>
      </c>
      <c r="E57" s="380">
        <v>44369</v>
      </c>
      <c r="F57" s="297">
        <v>7143</v>
      </c>
      <c r="G57" s="362" t="s">
        <v>320</v>
      </c>
      <c r="H57" s="297">
        <v>174924</v>
      </c>
      <c r="I57" s="297">
        <v>90005</v>
      </c>
      <c r="J57" s="233" t="s">
        <v>250</v>
      </c>
      <c r="K57" s="317" t="s">
        <v>111</v>
      </c>
      <c r="L57" s="317" t="s">
        <v>111</v>
      </c>
      <c r="M57" s="233" t="s">
        <v>250</v>
      </c>
      <c r="N57" s="317"/>
      <c r="O57" s="317" t="s">
        <v>72</v>
      </c>
      <c r="P57" s="356"/>
      <c r="Q57" s="356"/>
      <c r="R57" s="425" t="s">
        <v>321</v>
      </c>
      <c r="S57" s="411"/>
    </row>
    <row r="58" spans="1:19" s="293" customFormat="1">
      <c r="A58" s="359" t="s">
        <v>4</v>
      </c>
      <c r="B58" s="384" t="s">
        <v>305</v>
      </c>
      <c r="C58" s="378">
        <v>145325</v>
      </c>
      <c r="D58" s="383" t="s">
        <v>114</v>
      </c>
      <c r="E58" s="385">
        <v>44207</v>
      </c>
      <c r="F58" s="408">
        <v>72355</v>
      </c>
      <c r="G58" s="408" t="s">
        <v>46</v>
      </c>
      <c r="H58" s="233" t="s">
        <v>250</v>
      </c>
      <c r="I58" s="233" t="s">
        <v>250</v>
      </c>
      <c r="J58" s="233" t="s">
        <v>250</v>
      </c>
      <c r="K58" s="383" t="s">
        <v>111</v>
      </c>
      <c r="L58" s="383" t="s">
        <v>111</v>
      </c>
      <c r="M58" s="233" t="s">
        <v>250</v>
      </c>
      <c r="N58" s="265"/>
      <c r="O58" s="234" t="s">
        <v>72</v>
      </c>
      <c r="P58" s="265"/>
      <c r="Q58" s="265"/>
      <c r="R58" s="358" t="s">
        <v>306</v>
      </c>
      <c r="S58" s="414"/>
    </row>
    <row r="59" spans="1:19" s="293" customFormat="1">
      <c r="A59" s="359"/>
      <c r="B59" s="384" t="s">
        <v>305</v>
      </c>
      <c r="C59" s="378">
        <v>250000</v>
      </c>
      <c r="D59" s="383" t="s">
        <v>114</v>
      </c>
      <c r="E59" s="385">
        <v>44207</v>
      </c>
      <c r="F59" s="408">
        <v>72356</v>
      </c>
      <c r="G59" s="408" t="s">
        <v>307</v>
      </c>
      <c r="H59" s="233" t="s">
        <v>250</v>
      </c>
      <c r="I59" s="233" t="s">
        <v>250</v>
      </c>
      <c r="J59" s="233" t="s">
        <v>250</v>
      </c>
      <c r="K59" s="383" t="s">
        <v>111</v>
      </c>
      <c r="L59" s="383" t="s">
        <v>111</v>
      </c>
      <c r="M59" s="233" t="s">
        <v>250</v>
      </c>
      <c r="N59" s="265"/>
      <c r="O59" s="234" t="s">
        <v>110</v>
      </c>
      <c r="P59" s="265"/>
      <c r="Q59" s="265"/>
      <c r="R59" s="358" t="s">
        <v>306</v>
      </c>
      <c r="S59" s="414"/>
    </row>
    <row r="60" spans="1:19" s="293" customFormat="1">
      <c r="A60" s="359"/>
      <c r="B60" s="384" t="s">
        <v>302</v>
      </c>
      <c r="C60" s="378">
        <v>504100</v>
      </c>
      <c r="D60" s="383" t="s">
        <v>114</v>
      </c>
      <c r="E60" s="385">
        <v>43948</v>
      </c>
      <c r="F60" s="408">
        <v>7223</v>
      </c>
      <c r="G60" s="408" t="s">
        <v>308</v>
      </c>
      <c r="H60" s="383">
        <v>138842</v>
      </c>
      <c r="I60" s="383" t="s">
        <v>309</v>
      </c>
      <c r="J60" s="383">
        <v>14223</v>
      </c>
      <c r="K60" s="383" t="s">
        <v>111</v>
      </c>
      <c r="L60" s="383" t="s">
        <v>111</v>
      </c>
      <c r="M60" s="233" t="s">
        <v>250</v>
      </c>
      <c r="N60" s="265"/>
      <c r="O60" s="234" t="s">
        <v>72</v>
      </c>
      <c r="P60" s="265"/>
      <c r="Q60" s="265"/>
      <c r="R60" s="358" t="s">
        <v>310</v>
      </c>
      <c r="S60" s="414"/>
    </row>
    <row r="61" spans="1:19" s="293" customFormat="1">
      <c r="A61" s="359"/>
      <c r="B61" s="384" t="s">
        <v>302</v>
      </c>
      <c r="C61" s="378">
        <v>250000</v>
      </c>
      <c r="D61" s="383" t="s">
        <v>114</v>
      </c>
      <c r="E61" s="385">
        <v>44211</v>
      </c>
      <c r="F61" s="408">
        <v>7231</v>
      </c>
      <c r="G61" s="408" t="s">
        <v>311</v>
      </c>
      <c r="H61" s="233" t="s">
        <v>250</v>
      </c>
      <c r="I61" s="233" t="s">
        <v>250</v>
      </c>
      <c r="J61" s="233" t="s">
        <v>250</v>
      </c>
      <c r="K61" s="383" t="s">
        <v>111</v>
      </c>
      <c r="L61" s="383" t="s">
        <v>111</v>
      </c>
      <c r="M61" s="233" t="s">
        <v>250</v>
      </c>
      <c r="N61" s="265"/>
      <c r="O61" s="234" t="s">
        <v>72</v>
      </c>
      <c r="P61" s="265"/>
      <c r="Q61" s="265"/>
      <c r="R61" s="358" t="s">
        <v>312</v>
      </c>
      <c r="S61" s="414"/>
    </row>
    <row r="62" spans="1:19" s="293" customFormat="1">
      <c r="A62" s="359"/>
      <c r="B62" s="384" t="s">
        <v>313</v>
      </c>
      <c r="C62" s="378">
        <v>598200</v>
      </c>
      <c r="D62" s="383" t="s">
        <v>251</v>
      </c>
      <c r="E62" s="385">
        <v>44188</v>
      </c>
      <c r="F62" s="408">
        <v>7010</v>
      </c>
      <c r="G62" s="408" t="s">
        <v>314</v>
      </c>
      <c r="H62" s="233" t="s">
        <v>250</v>
      </c>
      <c r="I62" s="233" t="s">
        <v>250</v>
      </c>
      <c r="J62" s="233" t="s">
        <v>250</v>
      </c>
      <c r="K62" s="383" t="s">
        <v>111</v>
      </c>
      <c r="L62" s="383" t="s">
        <v>111</v>
      </c>
      <c r="M62" s="233" t="s">
        <v>250</v>
      </c>
      <c r="N62" s="265"/>
      <c r="O62" s="234" t="s">
        <v>110</v>
      </c>
      <c r="P62" s="265"/>
      <c r="Q62" s="265"/>
      <c r="R62" s="358" t="s">
        <v>315</v>
      </c>
      <c r="S62" s="414"/>
    </row>
    <row r="63" spans="1:19" s="293" customFormat="1">
      <c r="A63" s="359"/>
      <c r="B63" s="384" t="s">
        <v>316</v>
      </c>
      <c r="C63" s="378">
        <v>1020512</v>
      </c>
      <c r="D63" s="383" t="s">
        <v>251</v>
      </c>
      <c r="E63" s="233" t="s">
        <v>250</v>
      </c>
      <c r="F63" s="382" t="s">
        <v>250</v>
      </c>
      <c r="G63" s="382" t="s">
        <v>250</v>
      </c>
      <c r="H63" s="233" t="s">
        <v>250</v>
      </c>
      <c r="I63" s="383" t="s">
        <v>317</v>
      </c>
      <c r="J63" s="233" t="s">
        <v>250</v>
      </c>
      <c r="K63" s="383" t="s">
        <v>111</v>
      </c>
      <c r="L63" s="383" t="s">
        <v>111</v>
      </c>
      <c r="M63" s="233" t="s">
        <v>250</v>
      </c>
      <c r="N63" s="265"/>
      <c r="O63" s="234"/>
      <c r="P63" s="265"/>
      <c r="Q63" s="265"/>
      <c r="R63" s="358" t="s">
        <v>318</v>
      </c>
      <c r="S63" s="414"/>
    </row>
    <row r="64" spans="1:19" s="293" customFormat="1">
      <c r="A64" s="359"/>
      <c r="B64" s="265"/>
      <c r="C64" s="234"/>
      <c r="D64" s="234"/>
      <c r="E64" s="234"/>
      <c r="F64" s="408"/>
      <c r="G64" s="408"/>
      <c r="H64" s="233"/>
      <c r="I64" s="267"/>
      <c r="J64" s="233"/>
      <c r="K64" s="233"/>
      <c r="L64" s="233"/>
      <c r="M64" s="265"/>
      <c r="N64" s="265"/>
      <c r="O64" s="265"/>
      <c r="P64" s="265"/>
      <c r="Q64" s="265"/>
      <c r="R64" s="414"/>
      <c r="S64" s="414"/>
    </row>
    <row r="65" spans="1:19" s="293" customFormat="1">
      <c r="A65" s="359"/>
      <c r="B65" s="265"/>
      <c r="C65" s="234"/>
      <c r="D65" s="234"/>
      <c r="E65" s="234"/>
      <c r="F65" s="408"/>
      <c r="G65" s="408"/>
      <c r="H65" s="233"/>
      <c r="I65" s="267"/>
      <c r="J65" s="233"/>
      <c r="K65" s="233"/>
      <c r="L65" s="233"/>
      <c r="M65" s="265"/>
      <c r="N65" s="265"/>
      <c r="O65" s="265"/>
      <c r="P65" s="265"/>
      <c r="Q65" s="265"/>
      <c r="R65" s="414"/>
      <c r="S65" s="414"/>
    </row>
    <row r="66" spans="1:19" s="293" customFormat="1">
      <c r="A66" s="359"/>
      <c r="B66" s="265"/>
      <c r="C66" s="234"/>
      <c r="D66" s="234"/>
      <c r="E66" s="234"/>
      <c r="F66" s="408"/>
      <c r="G66" s="408"/>
      <c r="H66" s="233"/>
      <c r="I66" s="267"/>
      <c r="J66" s="233"/>
      <c r="K66" s="233"/>
      <c r="L66" s="233"/>
      <c r="M66" s="265"/>
      <c r="N66" s="265"/>
      <c r="O66" s="265"/>
      <c r="P66" s="265"/>
      <c r="Q66" s="265"/>
      <c r="R66" s="414"/>
      <c r="S66" s="414"/>
    </row>
    <row r="67" spans="1:19" s="293" customFormat="1">
      <c r="A67" s="359"/>
      <c r="B67" s="265"/>
      <c r="C67" s="234"/>
      <c r="D67" s="234"/>
      <c r="E67" s="234"/>
      <c r="F67" s="408"/>
      <c r="G67" s="408"/>
      <c r="H67" s="233"/>
      <c r="I67" s="267"/>
      <c r="J67" s="233"/>
      <c r="K67" s="233"/>
      <c r="L67" s="233"/>
      <c r="M67" s="265"/>
      <c r="N67" s="265"/>
      <c r="O67" s="265"/>
      <c r="P67" s="265"/>
      <c r="Q67" s="265"/>
      <c r="R67" s="414"/>
      <c r="S67" s="414"/>
    </row>
    <row r="68" spans="1:19">
      <c r="A68" s="359"/>
      <c r="B68" s="449" t="s">
        <v>39</v>
      </c>
      <c r="C68" s="441">
        <v>4135854</v>
      </c>
      <c r="D68" s="450"/>
      <c r="E68" s="439"/>
      <c r="F68" s="404"/>
      <c r="G68" s="451" t="s">
        <v>406</v>
      </c>
      <c r="R68" s="414"/>
      <c r="S68" s="414"/>
    </row>
    <row r="69" spans="1:19" s="312" customFormat="1">
      <c r="A69" s="100"/>
      <c r="B69" s="265"/>
      <c r="C69" s="265"/>
      <c r="D69" s="234"/>
      <c r="E69" s="234"/>
      <c r="F69" s="472"/>
      <c r="G69" s="472"/>
      <c r="H69" s="275"/>
      <c r="I69" s="276"/>
      <c r="J69" s="275"/>
      <c r="K69" s="275"/>
      <c r="L69" s="275"/>
      <c r="M69" s="277"/>
      <c r="N69" s="277"/>
      <c r="O69" s="265"/>
      <c r="P69" s="265"/>
      <c r="Q69" s="265"/>
      <c r="R69" s="414"/>
      <c r="S69" s="414"/>
    </row>
    <row r="70" spans="1:19" s="293" customFormat="1">
      <c r="A70" s="296"/>
      <c r="B70" s="321" t="s">
        <v>115</v>
      </c>
      <c r="C70" s="322">
        <v>157850</v>
      </c>
      <c r="D70" s="323" t="s">
        <v>114</v>
      </c>
      <c r="E70" s="324">
        <v>43964</v>
      </c>
      <c r="F70" s="323">
        <v>7443</v>
      </c>
      <c r="G70" s="323" t="s">
        <v>261</v>
      </c>
      <c r="H70" s="326">
        <v>138486</v>
      </c>
      <c r="I70" s="323" t="s">
        <v>250</v>
      </c>
      <c r="J70" s="323">
        <v>13640</v>
      </c>
      <c r="K70" s="324" t="s">
        <v>254</v>
      </c>
      <c r="L70" s="323" t="s">
        <v>254</v>
      </c>
      <c r="M70" s="323" t="s">
        <v>250</v>
      </c>
      <c r="N70" s="323"/>
      <c r="O70" s="323" t="s">
        <v>71</v>
      </c>
      <c r="P70" s="323"/>
      <c r="Q70" s="323"/>
      <c r="R70" s="341" t="s">
        <v>271</v>
      </c>
      <c r="S70" s="417"/>
    </row>
    <row r="71" spans="1:19" s="293" customFormat="1">
      <c r="A71" s="296"/>
      <c r="B71" s="321" t="s">
        <v>115</v>
      </c>
      <c r="C71" s="322">
        <v>68020</v>
      </c>
      <c r="D71" s="323" t="s">
        <v>251</v>
      </c>
      <c r="E71" s="324">
        <v>43875</v>
      </c>
      <c r="F71" s="323">
        <v>7420</v>
      </c>
      <c r="G71" s="323" t="s">
        <v>253</v>
      </c>
      <c r="H71" s="325"/>
      <c r="I71" s="323">
        <v>4700028859</v>
      </c>
      <c r="J71" s="325"/>
      <c r="K71" s="324"/>
      <c r="L71" s="323"/>
      <c r="M71" s="323"/>
      <c r="N71" s="323"/>
      <c r="O71" s="323" t="s">
        <v>71</v>
      </c>
      <c r="P71" s="323"/>
      <c r="Q71" s="323"/>
      <c r="R71" s="327" t="s">
        <v>270</v>
      </c>
      <c r="S71" s="417"/>
    </row>
    <row r="72" spans="1:19" s="293" customFormat="1">
      <c r="A72" s="296"/>
      <c r="B72" s="321" t="s">
        <v>115</v>
      </c>
      <c r="C72" s="322">
        <v>68020</v>
      </c>
      <c r="D72" s="323" t="s">
        <v>251</v>
      </c>
      <c r="E72" s="324">
        <v>43875</v>
      </c>
      <c r="F72" s="323">
        <v>7421</v>
      </c>
      <c r="G72" s="323" t="s">
        <v>253</v>
      </c>
      <c r="H72" s="325"/>
      <c r="I72" s="323">
        <v>4700028858</v>
      </c>
      <c r="J72" s="325"/>
      <c r="K72" s="324"/>
      <c r="L72" s="323"/>
      <c r="M72" s="323"/>
      <c r="N72" s="323"/>
      <c r="O72" s="323" t="s">
        <v>71</v>
      </c>
      <c r="P72" s="323"/>
      <c r="Q72" s="323"/>
      <c r="R72" s="341" t="s">
        <v>270</v>
      </c>
      <c r="S72" s="417"/>
    </row>
    <row r="73" spans="1:19" s="293" customFormat="1">
      <c r="A73" s="340"/>
      <c r="B73" s="345" t="s">
        <v>115</v>
      </c>
      <c r="C73" s="322">
        <v>480273</v>
      </c>
      <c r="D73" s="323" t="s">
        <v>251</v>
      </c>
      <c r="E73" s="324">
        <v>43811</v>
      </c>
      <c r="F73" s="323">
        <v>7408</v>
      </c>
      <c r="G73" s="323" t="s">
        <v>258</v>
      </c>
      <c r="H73" s="346">
        <v>129292</v>
      </c>
      <c r="I73" s="323">
        <v>4700027683</v>
      </c>
      <c r="J73" s="323">
        <v>316268</v>
      </c>
      <c r="K73" s="324" t="s">
        <v>250</v>
      </c>
      <c r="L73" s="323" t="s">
        <v>250</v>
      </c>
      <c r="M73" s="323" t="s">
        <v>250</v>
      </c>
      <c r="N73" s="323"/>
      <c r="O73" s="323" t="s">
        <v>71</v>
      </c>
      <c r="P73" s="323"/>
      <c r="Q73" s="323"/>
      <c r="R73" s="341" t="s">
        <v>277</v>
      </c>
      <c r="S73" s="417"/>
    </row>
    <row r="74" spans="1:19" s="335" customFormat="1">
      <c r="A74" s="340"/>
      <c r="B74" s="321" t="s">
        <v>115</v>
      </c>
      <c r="C74" s="322">
        <v>1318997</v>
      </c>
      <c r="D74" s="323" t="s">
        <v>251</v>
      </c>
      <c r="E74" s="324">
        <v>43956</v>
      </c>
      <c r="F74" s="323">
        <v>7440</v>
      </c>
      <c r="G74" s="323" t="s">
        <v>259</v>
      </c>
      <c r="H74" s="326"/>
      <c r="I74" s="323"/>
      <c r="J74" s="325"/>
      <c r="K74" s="324"/>
      <c r="L74" s="323"/>
      <c r="M74" s="323" t="s">
        <v>250</v>
      </c>
      <c r="N74" s="323"/>
      <c r="O74" s="323" t="s">
        <v>71</v>
      </c>
      <c r="P74" s="323"/>
      <c r="Q74" s="323"/>
      <c r="R74" s="341" t="s">
        <v>276</v>
      </c>
      <c r="S74" s="417"/>
    </row>
    <row r="75" spans="1:19" s="293" customFormat="1">
      <c r="A75" s="296"/>
      <c r="B75" s="321" t="s">
        <v>115</v>
      </c>
      <c r="C75" s="322">
        <v>472010</v>
      </c>
      <c r="D75" s="323" t="s">
        <v>114</v>
      </c>
      <c r="E75" s="324">
        <v>43964</v>
      </c>
      <c r="F75" s="323">
        <v>7441</v>
      </c>
      <c r="G75" s="323" t="s">
        <v>260</v>
      </c>
      <c r="H75" s="326">
        <v>142062</v>
      </c>
      <c r="I75" s="323" t="s">
        <v>250</v>
      </c>
      <c r="J75" s="323">
        <v>17760</v>
      </c>
      <c r="K75" s="324" t="s">
        <v>254</v>
      </c>
      <c r="L75" s="323" t="s">
        <v>254</v>
      </c>
      <c r="M75" s="323" t="s">
        <v>250</v>
      </c>
      <c r="N75" s="323"/>
      <c r="O75" s="323" t="s">
        <v>71</v>
      </c>
      <c r="P75" s="323"/>
      <c r="Q75" s="323"/>
      <c r="R75" s="327" t="s">
        <v>271</v>
      </c>
      <c r="S75" s="417"/>
    </row>
    <row r="76" spans="1:19" s="312" customFormat="1">
      <c r="A76" s="296"/>
      <c r="B76" s="321" t="s">
        <v>115</v>
      </c>
      <c r="C76" s="322">
        <v>367810</v>
      </c>
      <c r="D76" s="323" t="s">
        <v>114</v>
      </c>
      <c r="E76" s="324">
        <v>43964</v>
      </c>
      <c r="F76" s="323">
        <v>7442</v>
      </c>
      <c r="G76" s="323" t="s">
        <v>273</v>
      </c>
      <c r="H76" s="326" t="s">
        <v>250</v>
      </c>
      <c r="I76" s="323"/>
      <c r="J76" s="325"/>
      <c r="K76" s="324"/>
      <c r="L76" s="323"/>
      <c r="M76" s="323"/>
      <c r="N76" s="323"/>
      <c r="O76" s="323" t="s">
        <v>71</v>
      </c>
      <c r="P76" s="323"/>
      <c r="Q76" s="323"/>
      <c r="R76" s="341" t="s">
        <v>271</v>
      </c>
      <c r="S76" s="417"/>
    </row>
    <row r="77" spans="1:19" s="328" customFormat="1" ht="17.25" customHeight="1">
      <c r="A77" s="296"/>
      <c r="B77" s="321" t="s">
        <v>115</v>
      </c>
      <c r="C77" s="322">
        <v>472010</v>
      </c>
      <c r="D77" s="323" t="s">
        <v>114</v>
      </c>
      <c r="E77" s="324">
        <v>43964</v>
      </c>
      <c r="F77" s="323">
        <v>7444</v>
      </c>
      <c r="G77" s="323" t="s">
        <v>260</v>
      </c>
      <c r="H77" s="326" t="s">
        <v>250</v>
      </c>
      <c r="I77" s="323" t="s">
        <v>250</v>
      </c>
      <c r="J77" s="323" t="s">
        <v>250</v>
      </c>
      <c r="K77" s="324" t="s">
        <v>254</v>
      </c>
      <c r="L77" s="323" t="s">
        <v>254</v>
      </c>
      <c r="M77" s="323" t="s">
        <v>250</v>
      </c>
      <c r="N77" s="323"/>
      <c r="O77" s="323" t="s">
        <v>71</v>
      </c>
      <c r="P77" s="323"/>
      <c r="Q77" s="323"/>
      <c r="R77" s="327" t="s">
        <v>271</v>
      </c>
      <c r="S77" s="417"/>
    </row>
    <row r="78" spans="1:19" s="312" customFormat="1">
      <c r="A78" s="296"/>
      <c r="B78" s="321" t="s">
        <v>115</v>
      </c>
      <c r="C78" s="322">
        <v>117810</v>
      </c>
      <c r="D78" s="323" t="s">
        <v>114</v>
      </c>
      <c r="E78" s="324">
        <v>43964</v>
      </c>
      <c r="F78" s="323">
        <v>7445</v>
      </c>
      <c r="G78" s="323" t="s">
        <v>262</v>
      </c>
      <c r="H78" s="326" t="s">
        <v>250</v>
      </c>
      <c r="I78" s="323" t="s">
        <v>250</v>
      </c>
      <c r="J78" s="323" t="s">
        <v>250</v>
      </c>
      <c r="K78" s="324" t="s">
        <v>254</v>
      </c>
      <c r="L78" s="323" t="s">
        <v>254</v>
      </c>
      <c r="M78" s="323" t="s">
        <v>250</v>
      </c>
      <c r="N78" s="323"/>
      <c r="O78" s="323" t="s">
        <v>71</v>
      </c>
      <c r="P78" s="323"/>
      <c r="Q78" s="323"/>
      <c r="R78" s="327" t="s">
        <v>271</v>
      </c>
      <c r="S78" s="417"/>
    </row>
    <row r="79" spans="1:19" s="328" customFormat="1" ht="17.25" customHeight="1">
      <c r="A79" s="296"/>
      <c r="B79" s="345" t="s">
        <v>115</v>
      </c>
      <c r="C79" s="322">
        <v>145243</v>
      </c>
      <c r="D79" s="323" t="s">
        <v>114</v>
      </c>
      <c r="E79" s="324">
        <v>44061</v>
      </c>
      <c r="F79" s="323">
        <v>7457</v>
      </c>
      <c r="G79" s="323" t="s">
        <v>262</v>
      </c>
      <c r="H79" s="346"/>
      <c r="I79" s="323" t="s">
        <v>256</v>
      </c>
      <c r="J79" s="323"/>
      <c r="K79" s="324" t="s">
        <v>254</v>
      </c>
      <c r="L79" s="323" t="s">
        <v>254</v>
      </c>
      <c r="M79" s="323"/>
      <c r="N79" s="323"/>
      <c r="O79" s="323" t="s">
        <v>71</v>
      </c>
      <c r="P79" s="323"/>
      <c r="Q79" s="323"/>
      <c r="R79" s="327" t="s">
        <v>271</v>
      </c>
      <c r="S79" s="417"/>
    </row>
    <row r="80" spans="1:19" s="328" customFormat="1" ht="17.25" customHeight="1">
      <c r="A80" s="296"/>
      <c r="B80" s="321" t="s">
        <v>115</v>
      </c>
      <c r="C80" s="322">
        <v>1426390</v>
      </c>
      <c r="D80" s="323" t="s">
        <v>114</v>
      </c>
      <c r="E80" s="324">
        <v>43556</v>
      </c>
      <c r="F80" s="323">
        <v>7364</v>
      </c>
      <c r="G80" s="323" t="s">
        <v>263</v>
      </c>
      <c r="H80" s="323">
        <v>100922</v>
      </c>
      <c r="I80" s="323">
        <v>2431123</v>
      </c>
      <c r="J80" s="323">
        <v>280120</v>
      </c>
      <c r="K80" s="323" t="s">
        <v>254</v>
      </c>
      <c r="L80" s="323" t="s">
        <v>254</v>
      </c>
      <c r="M80" s="323"/>
      <c r="N80" s="323"/>
      <c r="O80" s="323" t="s">
        <v>72</v>
      </c>
      <c r="P80" s="323"/>
      <c r="Q80" s="327"/>
      <c r="R80" s="426"/>
      <c r="S80" s="417"/>
    </row>
    <row r="81" spans="1:19" s="312" customFormat="1">
      <c r="A81" s="296"/>
      <c r="B81" s="321" t="s">
        <v>115</v>
      </c>
      <c r="C81" s="322">
        <v>472010</v>
      </c>
      <c r="D81" s="323" t="s">
        <v>114</v>
      </c>
      <c r="E81" s="324">
        <v>43998</v>
      </c>
      <c r="F81" s="323">
        <v>7449</v>
      </c>
      <c r="G81" s="323" t="s">
        <v>264</v>
      </c>
      <c r="H81" s="326"/>
      <c r="I81" s="325" t="s">
        <v>256</v>
      </c>
      <c r="J81" s="323"/>
      <c r="K81" s="323" t="s">
        <v>254</v>
      </c>
      <c r="L81" s="323" t="s">
        <v>254</v>
      </c>
      <c r="M81" s="323"/>
      <c r="N81" s="323"/>
      <c r="O81" s="323" t="s">
        <v>71</v>
      </c>
      <c r="P81" s="323"/>
      <c r="Q81" s="323"/>
      <c r="R81" s="336"/>
      <c r="S81" s="417"/>
    </row>
    <row r="82" spans="1:19" s="312" customFormat="1">
      <c r="A82" s="296"/>
      <c r="B82" s="345" t="s">
        <v>115</v>
      </c>
      <c r="C82" s="322">
        <v>306000</v>
      </c>
      <c r="D82" s="323" t="s">
        <v>251</v>
      </c>
      <c r="E82" s="324">
        <v>44005</v>
      </c>
      <c r="F82" s="323">
        <v>7450</v>
      </c>
      <c r="G82" s="323" t="s">
        <v>265</v>
      </c>
      <c r="H82" s="346"/>
      <c r="I82" s="323" t="s">
        <v>256</v>
      </c>
      <c r="J82" s="323"/>
      <c r="K82" s="323" t="s">
        <v>254</v>
      </c>
      <c r="L82" s="323" t="s">
        <v>254</v>
      </c>
      <c r="M82" s="323"/>
      <c r="N82" s="323"/>
      <c r="O82" s="323" t="s">
        <v>71</v>
      </c>
      <c r="P82" s="323"/>
      <c r="Q82" s="323"/>
      <c r="R82" s="327" t="s">
        <v>275</v>
      </c>
      <c r="S82" s="417"/>
    </row>
    <row r="83" spans="1:19" s="293" customFormat="1">
      <c r="A83" s="296"/>
      <c r="B83" s="321" t="s">
        <v>115</v>
      </c>
      <c r="C83" s="322">
        <v>198000</v>
      </c>
      <c r="D83" s="323" t="s">
        <v>114</v>
      </c>
      <c r="E83" s="324">
        <v>43944</v>
      </c>
      <c r="F83" s="323">
        <v>7436</v>
      </c>
      <c r="G83" s="323" t="s">
        <v>255</v>
      </c>
      <c r="H83" s="323">
        <v>138878</v>
      </c>
      <c r="I83" s="323" t="s">
        <v>266</v>
      </c>
      <c r="J83" s="323">
        <v>14141</v>
      </c>
      <c r="K83" s="324" t="s">
        <v>254</v>
      </c>
      <c r="L83" s="324" t="s">
        <v>254</v>
      </c>
      <c r="M83" s="323" t="s">
        <v>250</v>
      </c>
      <c r="N83" s="323"/>
      <c r="O83" s="323" t="s">
        <v>71</v>
      </c>
      <c r="P83" s="323"/>
      <c r="Q83" s="323"/>
      <c r="R83" s="327" t="s">
        <v>257</v>
      </c>
      <c r="S83" s="417"/>
    </row>
    <row r="84" spans="1:19" s="293" customFormat="1">
      <c r="A84" s="296"/>
      <c r="B84" s="321" t="s">
        <v>115</v>
      </c>
      <c r="C84" s="337">
        <v>200000</v>
      </c>
      <c r="D84" s="323"/>
      <c r="E84" s="338">
        <v>44175</v>
      </c>
      <c r="F84" s="339">
        <v>7468</v>
      </c>
      <c r="G84" s="323" t="s">
        <v>268</v>
      </c>
      <c r="H84" s="325" t="s">
        <v>250</v>
      </c>
      <c r="I84" s="325" t="s">
        <v>250</v>
      </c>
      <c r="J84" s="325" t="s">
        <v>250</v>
      </c>
      <c r="K84" s="323" t="s">
        <v>274</v>
      </c>
      <c r="L84" s="323" t="s">
        <v>254</v>
      </c>
      <c r="M84" s="325" t="s">
        <v>250</v>
      </c>
      <c r="N84" s="325" t="s">
        <v>267</v>
      </c>
      <c r="O84" s="323" t="s">
        <v>252</v>
      </c>
      <c r="P84" s="323"/>
      <c r="Q84" s="323"/>
      <c r="R84" s="336" t="s">
        <v>269</v>
      </c>
      <c r="S84" s="417"/>
    </row>
    <row r="85" spans="1:19">
      <c r="A85" s="314"/>
      <c r="B85" s="295"/>
      <c r="C85" s="298"/>
      <c r="D85" s="294"/>
      <c r="E85" s="290"/>
      <c r="F85" s="291"/>
      <c r="G85" s="294"/>
      <c r="H85" s="178"/>
      <c r="I85" s="291"/>
      <c r="J85" s="178"/>
      <c r="K85" s="297"/>
      <c r="L85" s="297"/>
      <c r="M85" s="294"/>
      <c r="N85" s="297"/>
      <c r="O85" s="294"/>
      <c r="P85" s="294"/>
      <c r="Q85" s="294"/>
      <c r="R85" s="420"/>
      <c r="S85" s="411"/>
    </row>
    <row r="86" spans="1:19">
      <c r="S86" s="413"/>
    </row>
    <row r="87" spans="1:19">
      <c r="S87" s="413"/>
    </row>
    <row r="88" spans="1:19" s="293" customFormat="1">
      <c r="A88" s="100"/>
      <c r="B88" s="265"/>
      <c r="C88" s="265"/>
      <c r="D88" s="234"/>
      <c r="E88" s="234"/>
      <c r="F88" s="266"/>
      <c r="G88" s="266"/>
      <c r="H88" s="233"/>
      <c r="I88" s="267"/>
      <c r="J88" s="233"/>
      <c r="K88" s="233"/>
      <c r="L88" s="233"/>
      <c r="M88" s="265"/>
      <c r="N88" s="265"/>
      <c r="O88" s="265"/>
      <c r="P88" s="265"/>
      <c r="Q88" s="265"/>
      <c r="R88" s="265"/>
      <c r="S88" s="413"/>
    </row>
    <row r="89" spans="1:19">
      <c r="A89" s="296">
        <v>22</v>
      </c>
      <c r="B89" s="361" t="s">
        <v>332</v>
      </c>
      <c r="C89" s="316">
        <v>113916</v>
      </c>
      <c r="D89" s="317" t="s">
        <v>114</v>
      </c>
      <c r="E89" s="398">
        <v>44363</v>
      </c>
      <c r="F89" s="297">
        <v>7178</v>
      </c>
      <c r="G89" s="362" t="s">
        <v>333</v>
      </c>
      <c r="H89" s="297">
        <v>177087</v>
      </c>
      <c r="I89" s="297">
        <v>4520204070</v>
      </c>
      <c r="J89" s="297">
        <v>73540</v>
      </c>
      <c r="K89" s="317" t="s">
        <v>111</v>
      </c>
      <c r="L89" s="317" t="s">
        <v>111</v>
      </c>
      <c r="M89" s="297"/>
      <c r="N89" s="317"/>
      <c r="O89" s="317" t="s">
        <v>72</v>
      </c>
      <c r="P89" s="297"/>
      <c r="Q89" s="297"/>
      <c r="R89" s="418"/>
      <c r="S89" s="411"/>
    </row>
    <row r="106" spans="7:14">
      <c r="G106" s="269"/>
      <c r="H106" s="396" t="s">
        <v>47</v>
      </c>
      <c r="I106" s="396" t="s">
        <v>171</v>
      </c>
      <c r="J106" s="270" t="s">
        <v>170</v>
      </c>
      <c r="K106" s="473" t="s">
        <v>169</v>
      </c>
      <c r="L106" s="473"/>
      <c r="M106" s="473"/>
      <c r="N106" s="473"/>
    </row>
    <row r="107" spans="7:14">
      <c r="G107" s="477" t="s">
        <v>110</v>
      </c>
      <c r="H107" s="477"/>
      <c r="I107" s="235">
        <v>3000000</v>
      </c>
      <c r="J107" s="315">
        <v>1044780</v>
      </c>
      <c r="K107" s="474">
        <f t="shared" ref="K107:K109" si="1">J107/I107*100</f>
        <v>34.826000000000001</v>
      </c>
      <c r="L107" s="474"/>
      <c r="M107" s="474"/>
      <c r="N107" s="474"/>
    </row>
    <row r="108" spans="7:14">
      <c r="G108" s="478" t="s">
        <v>70</v>
      </c>
      <c r="H108" s="478"/>
      <c r="I108" s="344">
        <v>5000000</v>
      </c>
      <c r="J108" s="292">
        <v>0</v>
      </c>
      <c r="K108" s="479">
        <f t="shared" si="1"/>
        <v>0</v>
      </c>
      <c r="L108" s="479"/>
      <c r="M108" s="479"/>
      <c r="N108" s="479"/>
    </row>
    <row r="109" spans="7:14">
      <c r="G109" s="476" t="s">
        <v>72</v>
      </c>
      <c r="H109" s="476"/>
      <c r="I109" s="235">
        <v>3000000</v>
      </c>
      <c r="J109" s="315">
        <v>1867120</v>
      </c>
      <c r="K109" s="474">
        <f t="shared" si="1"/>
        <v>62.237333333333332</v>
      </c>
      <c r="L109" s="474"/>
      <c r="M109" s="474"/>
      <c r="N109" s="474"/>
    </row>
    <row r="110" spans="7:14">
      <c r="G110" s="475" t="s">
        <v>252</v>
      </c>
      <c r="H110" s="475"/>
      <c r="I110" s="235"/>
      <c r="J110" s="315">
        <v>12982513</v>
      </c>
      <c r="K110" s="474"/>
      <c r="L110" s="474"/>
      <c r="M110" s="474"/>
      <c r="N110" s="474"/>
    </row>
    <row r="111" spans="7:14">
      <c r="G111" s="475" t="s">
        <v>130</v>
      </c>
      <c r="H111" s="475"/>
      <c r="I111" s="235">
        <v>3000000</v>
      </c>
      <c r="J111" s="315">
        <v>363916</v>
      </c>
      <c r="K111" s="474">
        <f t="shared" ref="K111" si="2">J111/I111*100</f>
        <v>12.130533333333334</v>
      </c>
      <c r="L111" s="474"/>
      <c r="M111" s="474"/>
      <c r="N111" s="474"/>
    </row>
    <row r="112" spans="7:14">
      <c r="G112" s="475" t="s">
        <v>278</v>
      </c>
      <c r="H112" s="475"/>
      <c r="I112" s="235"/>
      <c r="J112" s="315">
        <v>0</v>
      </c>
      <c r="K112" s="474"/>
      <c r="L112" s="474"/>
      <c r="M112" s="474"/>
      <c r="N112" s="474"/>
    </row>
    <row r="113" spans="7:14">
      <c r="G113" s="475"/>
      <c r="H113" s="475"/>
      <c r="I113" s="235"/>
      <c r="J113" s="235"/>
      <c r="K113" s="474" t="e">
        <f t="shared" ref="K113:K114" si="3">J113/I113*100</f>
        <v>#DIV/0!</v>
      </c>
      <c r="L113" s="474"/>
      <c r="M113" s="474"/>
      <c r="N113" s="474"/>
    </row>
    <row r="114" spans="7:14">
      <c r="G114" s="475" t="s">
        <v>71</v>
      </c>
      <c r="H114" s="475"/>
      <c r="I114" s="235">
        <v>5000000</v>
      </c>
      <c r="J114" s="315">
        <v>422439</v>
      </c>
      <c r="K114" s="474">
        <f t="shared" si="3"/>
        <v>8.4487799999999993</v>
      </c>
      <c r="L114" s="474"/>
      <c r="M114" s="474"/>
      <c r="N114" s="474"/>
    </row>
    <row r="115" spans="7:14">
      <c r="G115" s="472"/>
      <c r="H115" s="472"/>
      <c r="I115" s="233"/>
      <c r="J115" s="267"/>
      <c r="K115" s="473" t="s">
        <v>172</v>
      </c>
      <c r="L115" s="473"/>
      <c r="M115" s="473"/>
      <c r="N115" s="473"/>
    </row>
    <row r="116" spans="7:14">
      <c r="G116" s="394"/>
      <c r="H116" s="394"/>
      <c r="I116" s="233"/>
      <c r="J116" s="267"/>
      <c r="K116" s="395"/>
      <c r="L116" s="395"/>
      <c r="M116" s="395"/>
      <c r="N116" s="395"/>
    </row>
    <row r="117" spans="7:14">
      <c r="G117" s="394"/>
      <c r="H117" s="394"/>
      <c r="I117" s="233"/>
      <c r="J117" s="267"/>
      <c r="K117" s="395"/>
      <c r="L117" s="395"/>
      <c r="M117" s="395"/>
      <c r="N117" s="395"/>
    </row>
    <row r="118" spans="7:14">
      <c r="G118" s="394"/>
      <c r="H118" s="394"/>
      <c r="I118" s="233"/>
      <c r="J118" s="267"/>
      <c r="K118" s="395"/>
      <c r="L118" s="395"/>
      <c r="M118" s="395"/>
      <c r="N118" s="395"/>
    </row>
    <row r="119" spans="7:14">
      <c r="G119" s="472"/>
      <c r="H119" s="472"/>
      <c r="I119" s="233"/>
      <c r="J119" s="267"/>
      <c r="K119" s="474">
        <v>4.718</v>
      </c>
      <c r="L119" s="473"/>
      <c r="M119" s="473"/>
      <c r="N119" s="473"/>
    </row>
  </sheetData>
  <mergeCells count="40">
    <mergeCell ref="F32:G32"/>
    <mergeCell ref="F33:G33"/>
    <mergeCell ref="F34:G34"/>
    <mergeCell ref="J31:M31"/>
    <mergeCell ref="J32:M32"/>
    <mergeCell ref="J33:M33"/>
    <mergeCell ref="J34:M34"/>
    <mergeCell ref="A1:R2"/>
    <mergeCell ref="J30:M30"/>
    <mergeCell ref="J29:M29"/>
    <mergeCell ref="F30:G30"/>
    <mergeCell ref="F31:G31"/>
    <mergeCell ref="F39:G39"/>
    <mergeCell ref="F40:G40"/>
    <mergeCell ref="F69:G69"/>
    <mergeCell ref="J35:M35"/>
    <mergeCell ref="J39:M39"/>
    <mergeCell ref="F35:G35"/>
    <mergeCell ref="K111:N111"/>
    <mergeCell ref="K106:N106"/>
    <mergeCell ref="G107:H107"/>
    <mergeCell ref="K107:N107"/>
    <mergeCell ref="G108:H108"/>
    <mergeCell ref="K108:N108"/>
    <mergeCell ref="G115:H115"/>
    <mergeCell ref="K115:N115"/>
    <mergeCell ref="G119:H119"/>
    <mergeCell ref="K119:N119"/>
    <mergeCell ref="F36:G36"/>
    <mergeCell ref="G112:H112"/>
    <mergeCell ref="K112:N112"/>
    <mergeCell ref="G113:H113"/>
    <mergeCell ref="K113:N113"/>
    <mergeCell ref="G114:H114"/>
    <mergeCell ref="K114:N114"/>
    <mergeCell ref="G109:H109"/>
    <mergeCell ref="K109:N109"/>
    <mergeCell ref="G110:H110"/>
    <mergeCell ref="K110:N110"/>
    <mergeCell ref="G111:H111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5" sqref="B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122</v>
      </c>
      <c r="B2" s="481" t="s">
        <v>22</v>
      </c>
      <c r="C2" s="482"/>
    </row>
    <row r="3" spans="1:9">
      <c r="A3" s="105">
        <v>10</v>
      </c>
      <c r="B3" s="165">
        <v>9910000003</v>
      </c>
      <c r="C3" s="166" t="s">
        <v>46</v>
      </c>
      <c r="E3" s="149" t="s">
        <v>58</v>
      </c>
      <c r="F3" s="150" t="s">
        <v>61</v>
      </c>
      <c r="G3" s="149" t="s">
        <v>59</v>
      </c>
      <c r="H3" s="149" t="s">
        <v>60</v>
      </c>
      <c r="I3" s="17"/>
    </row>
    <row r="4" spans="1:9" ht="15.75" thickBot="1">
      <c r="A4" s="105">
        <v>13</v>
      </c>
      <c r="B4" s="67" t="s">
        <v>23</v>
      </c>
      <c r="C4" s="68" t="s">
        <v>68</v>
      </c>
      <c r="E4" s="195">
        <v>1</v>
      </c>
      <c r="F4" s="311" t="s">
        <v>285</v>
      </c>
      <c r="G4" s="306" t="s">
        <v>286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287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96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97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62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2"/>
      <c r="F13" s="103"/>
      <c r="G13" s="101"/>
      <c r="H13" s="104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68" t="s">
        <v>113</v>
      </c>
      <c r="F19" s="468"/>
      <c r="G19" s="468"/>
      <c r="H19" s="468"/>
      <c r="I19" s="468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91</v>
      </c>
      <c r="C2" s="99" t="s">
        <v>3</v>
      </c>
      <c r="L2">
        <v>180</v>
      </c>
    </row>
    <row r="3" spans="2:12">
      <c r="B3" s="100" t="s">
        <v>89</v>
      </c>
      <c r="C3" s="100" t="s">
        <v>90</v>
      </c>
    </row>
    <row r="4" spans="2:12">
      <c r="B4" s="100" t="s">
        <v>123</v>
      </c>
      <c r="C4" s="100" t="s">
        <v>92</v>
      </c>
    </row>
    <row r="5" spans="2:12">
      <c r="B5" s="100" t="s">
        <v>116</v>
      </c>
      <c r="C5" s="100" t="s">
        <v>93</v>
      </c>
    </row>
    <row r="6" spans="2:12">
      <c r="B6" s="100" t="s">
        <v>63</v>
      </c>
      <c r="C6" s="100" t="s">
        <v>69</v>
      </c>
    </row>
    <row r="7" spans="2:12">
      <c r="B7" s="100" t="s">
        <v>98</v>
      </c>
      <c r="C7" s="100" t="s">
        <v>99</v>
      </c>
    </row>
    <row r="8" spans="2:12">
      <c r="B8" s="100" t="s">
        <v>100</v>
      </c>
      <c r="C8" s="100" t="s">
        <v>101</v>
      </c>
    </row>
    <row r="9" spans="2:12">
      <c r="B9" s="100" t="s">
        <v>102</v>
      </c>
      <c r="C9" s="100" t="s">
        <v>94</v>
      </c>
    </row>
    <row r="10" spans="2:12">
      <c r="B10" s="100" t="s">
        <v>103</v>
      </c>
      <c r="C10" s="100" t="s">
        <v>104</v>
      </c>
    </row>
    <row r="11" spans="2:12">
      <c r="B11" s="100" t="s">
        <v>115</v>
      </c>
      <c r="C11" s="100" t="s">
        <v>45</v>
      </c>
      <c r="E11" s="468" t="s">
        <v>113</v>
      </c>
      <c r="F11" s="468"/>
      <c r="G11" s="468"/>
      <c r="H11" s="468"/>
      <c r="I11" s="468"/>
    </row>
    <row r="12" spans="2:12">
      <c r="B12" s="100" t="s">
        <v>105</v>
      </c>
      <c r="C12" s="100" t="s">
        <v>106</v>
      </c>
    </row>
    <row r="13" spans="2:12">
      <c r="B13" s="100" t="s">
        <v>107</v>
      </c>
      <c r="C13" s="100" t="s">
        <v>108</v>
      </c>
    </row>
    <row r="14" spans="2:12">
      <c r="B14" s="100" t="s">
        <v>118</v>
      </c>
      <c r="C14" s="100" t="s">
        <v>117</v>
      </c>
    </row>
    <row r="15" spans="2:12">
      <c r="B15" s="100" t="s">
        <v>120</v>
      </c>
      <c r="C15" s="100" t="s">
        <v>119</v>
      </c>
      <c r="E15" s="468" t="s">
        <v>121</v>
      </c>
      <c r="F15" s="468"/>
      <c r="G15" s="468"/>
      <c r="H15" s="468"/>
      <c r="I15" s="468"/>
    </row>
    <row r="16" spans="2:12">
      <c r="B16" s="111" t="s">
        <v>124</v>
      </c>
      <c r="C16" s="100" t="s">
        <v>125</v>
      </c>
    </row>
    <row r="17" spans="2:3">
      <c r="B17" s="100" t="s">
        <v>126</v>
      </c>
      <c r="C17" s="100" t="s">
        <v>127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68"/>
      <c r="C3" s="468"/>
      <c r="D3" s="468"/>
      <c r="E3" s="468"/>
      <c r="F3" s="468"/>
    </row>
    <row r="4" spans="2:6">
      <c r="B4" s="467" t="s">
        <v>376</v>
      </c>
      <c r="C4" s="467"/>
      <c r="D4" s="467"/>
      <c r="E4" s="467"/>
      <c r="F4" s="467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301</v>
      </c>
      <c r="D6" s="6"/>
      <c r="E6" s="7" t="s">
        <v>4</v>
      </c>
      <c r="F6" s="6"/>
    </row>
    <row r="7" spans="2:6">
      <c r="B7" s="71" t="s">
        <v>5</v>
      </c>
      <c r="C7" s="287" t="s">
        <v>298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374</v>
      </c>
      <c r="D10" s="6"/>
      <c r="E10" s="6"/>
      <c r="F10" s="6"/>
    </row>
    <row r="11" spans="2:6">
      <c r="B11" s="71" t="s">
        <v>11</v>
      </c>
      <c r="C11" s="107" t="s">
        <v>337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375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69"/>
      <c r="C17" s="469"/>
      <c r="D17" s="469"/>
      <c r="E17" s="469"/>
      <c r="F17" s="469"/>
    </row>
    <row r="18" spans="2:9">
      <c r="B18" s="467" t="s">
        <v>289</v>
      </c>
      <c r="C18" s="467"/>
      <c r="D18" s="467"/>
      <c r="E18" s="467"/>
      <c r="F18" s="467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45</v>
      </c>
      <c r="D20" s="6"/>
      <c r="E20" s="7" t="s">
        <v>4</v>
      </c>
      <c r="F20" s="6"/>
      <c r="H20" t="s">
        <v>283</v>
      </c>
      <c r="I20" t="s">
        <v>284</v>
      </c>
    </row>
    <row r="21" spans="2:9">
      <c r="B21" s="71" t="s">
        <v>5</v>
      </c>
      <c r="C21" s="289" t="s">
        <v>279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290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68"/>
      <c r="C30" s="468"/>
      <c r="D30" s="468"/>
      <c r="E30" s="468"/>
      <c r="F30" s="468"/>
    </row>
    <row r="31" spans="2:9" ht="15.75" thickBot="1">
      <c r="B31" s="467" t="s">
        <v>291</v>
      </c>
      <c r="C31" s="467"/>
      <c r="D31" s="467"/>
      <c r="E31" s="467"/>
      <c r="F31" s="467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119</v>
      </c>
      <c r="D33" s="6"/>
      <c r="E33" s="7" t="s">
        <v>4</v>
      </c>
      <c r="F33" s="8"/>
    </row>
    <row r="34" spans="2:6">
      <c r="B34" s="71" t="s">
        <v>5</v>
      </c>
      <c r="C34" s="184" t="s">
        <v>292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293</v>
      </c>
      <c r="C41" s="301" t="s">
        <v>294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67" t="s">
        <v>346</v>
      </c>
      <c r="C44" s="467"/>
      <c r="D44" s="467"/>
      <c r="E44" s="467"/>
      <c r="F44" s="467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117</v>
      </c>
      <c r="D46" s="6"/>
      <c r="E46" s="7" t="s">
        <v>4</v>
      </c>
      <c r="F46" s="8"/>
    </row>
    <row r="47" spans="2:6">
      <c r="B47" s="9" t="s">
        <v>5</v>
      </c>
      <c r="C47" s="184" t="s">
        <v>368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293</v>
      </c>
      <c r="C54" s="301" t="s">
        <v>350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179</v>
      </c>
    </row>
    <row r="56" spans="2:8">
      <c r="E56" s="364"/>
      <c r="F56" s="365"/>
    </row>
    <row r="57" spans="2:8" ht="15.75" thickBot="1">
      <c r="B57" s="467" t="s">
        <v>385</v>
      </c>
      <c r="C57" s="467"/>
      <c r="D57" s="467"/>
      <c r="E57" s="467"/>
      <c r="F57" s="467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386</v>
      </c>
      <c r="D59" s="6"/>
      <c r="E59" s="7" t="s">
        <v>4</v>
      </c>
      <c r="F59" s="8"/>
    </row>
    <row r="60" spans="2:8">
      <c r="B60" s="9" t="s">
        <v>5</v>
      </c>
      <c r="C60" s="184" t="s">
        <v>387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384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67" t="s">
        <v>372</v>
      </c>
      <c r="C70" s="467"/>
      <c r="D70" s="467"/>
      <c r="E70" s="467"/>
      <c r="F70" s="467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351</v>
      </c>
      <c r="D72" s="6"/>
      <c r="E72" s="7" t="s">
        <v>4</v>
      </c>
      <c r="F72" s="8"/>
    </row>
    <row r="73" spans="2:6">
      <c r="B73" s="9" t="s">
        <v>5</v>
      </c>
      <c r="C73" s="184" t="s">
        <v>377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46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68" t="s">
        <v>272</v>
      </c>
      <c r="D86" s="468"/>
      <c r="E86" s="468"/>
      <c r="F86" s="468"/>
      <c r="G86" s="468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0"/>
      <c r="C1" s="470"/>
      <c r="D1" s="470"/>
      <c r="E1" s="470"/>
      <c r="F1" s="470"/>
    </row>
    <row r="2" spans="2:6" ht="15.75" thickBot="1">
      <c r="B2" s="467" t="s">
        <v>372</v>
      </c>
      <c r="C2" s="467"/>
      <c r="D2" s="467"/>
      <c r="E2" s="467"/>
      <c r="F2" s="467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6" t="s">
        <v>378</v>
      </c>
      <c r="D4" s="6"/>
      <c r="E4" s="7" t="s">
        <v>4</v>
      </c>
      <c r="F4" s="8"/>
    </row>
    <row r="5" spans="2:6">
      <c r="B5" s="9" t="s">
        <v>5</v>
      </c>
      <c r="C5" s="355" t="s">
        <v>379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380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174</v>
      </c>
      <c r="F14" s="199">
        <v>3058048</v>
      </c>
    </row>
    <row r="15" spans="2:6" ht="15.75" thickBot="1">
      <c r="B15" s="467" t="s">
        <v>372</v>
      </c>
      <c r="C15" s="467"/>
      <c r="D15" s="467"/>
      <c r="E15" s="467"/>
      <c r="F15" s="467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108</v>
      </c>
      <c r="D17" s="6"/>
      <c r="E17" s="7" t="s">
        <v>4</v>
      </c>
      <c r="F17" s="8"/>
    </row>
    <row r="18" spans="2:9">
      <c r="B18" s="9" t="s">
        <v>5</v>
      </c>
      <c r="C18" s="179" t="s">
        <v>339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381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293</v>
      </c>
      <c r="C25" s="348" t="s">
        <v>350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67" t="s">
        <v>382</v>
      </c>
      <c r="C27" s="467"/>
      <c r="D27" s="467"/>
      <c r="E27" s="467"/>
      <c r="F27" s="467"/>
      <c r="I27" t="s">
        <v>179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127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302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128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67" t="s">
        <v>346</v>
      </c>
      <c r="C40" s="467"/>
      <c r="D40" s="467"/>
      <c r="E40" s="467"/>
      <c r="F40" s="467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119</v>
      </c>
      <c r="D42" s="6"/>
      <c r="E42" s="7" t="s">
        <v>4</v>
      </c>
      <c r="F42" s="8"/>
    </row>
    <row r="43" spans="2:6">
      <c r="B43" s="9" t="s">
        <v>5</v>
      </c>
      <c r="C43" s="179" t="s">
        <v>332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46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67" t="s">
        <v>346</v>
      </c>
      <c r="C54" s="467"/>
      <c r="D54" s="467"/>
      <c r="E54" s="467"/>
      <c r="F54" s="467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332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128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67" t="s">
        <v>340</v>
      </c>
      <c r="C2" s="467"/>
      <c r="D2" s="467"/>
      <c r="E2" s="467"/>
      <c r="F2" s="467"/>
    </row>
    <row r="3" spans="2:6">
      <c r="B3" s="69"/>
      <c r="C3" s="70" t="s">
        <v>76</v>
      </c>
      <c r="D3" s="2"/>
      <c r="E3" s="3"/>
      <c r="F3" s="4"/>
    </row>
    <row r="4" spans="2:6">
      <c r="B4" s="221" t="s">
        <v>3</v>
      </c>
      <c r="C4" s="185" t="s">
        <v>351</v>
      </c>
      <c r="D4" s="147"/>
      <c r="E4" s="19" t="s">
        <v>4</v>
      </c>
      <c r="F4" s="4"/>
    </row>
    <row r="5" spans="2:6">
      <c r="B5" s="221" t="s">
        <v>5</v>
      </c>
      <c r="C5" s="179" t="s">
        <v>342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352</v>
      </c>
      <c r="C12" s="107" t="s">
        <v>353</v>
      </c>
      <c r="D12" s="215"/>
      <c r="E12" s="189"/>
      <c r="F12" s="227">
        <f>E12*D12</f>
        <v>0</v>
      </c>
    </row>
    <row r="13" spans="2:6">
      <c r="B13" s="329" t="s">
        <v>327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67" t="s">
        <v>340</v>
      </c>
      <c r="C15" s="467"/>
      <c r="D15" s="467"/>
      <c r="E15" s="467"/>
      <c r="F15" s="467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108</v>
      </c>
      <c r="D17" s="147"/>
      <c r="E17" s="19" t="s">
        <v>4</v>
      </c>
      <c r="F17" s="4"/>
    </row>
    <row r="18" spans="2:6">
      <c r="B18" s="81" t="s">
        <v>5</v>
      </c>
      <c r="C18" s="287" t="s">
        <v>339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354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293</v>
      </c>
      <c r="C25" s="107" t="s">
        <v>350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67" t="s">
        <v>336</v>
      </c>
      <c r="C28" s="467"/>
      <c r="D28" s="467"/>
      <c r="E28" s="467"/>
      <c r="F28" s="467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67" t="s">
        <v>336</v>
      </c>
      <c r="C41" s="467"/>
      <c r="D41" s="467"/>
      <c r="E41" s="467"/>
      <c r="F41" s="467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106</v>
      </c>
      <c r="D43" s="147"/>
      <c r="E43" s="19" t="s">
        <v>4</v>
      </c>
      <c r="F43" s="4"/>
    </row>
    <row r="44" spans="2:6">
      <c r="B44" s="81" t="s">
        <v>5</v>
      </c>
      <c r="C44" s="179" t="s">
        <v>288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128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67" t="s">
        <v>340</v>
      </c>
      <c r="C54" s="467"/>
      <c r="D54" s="467"/>
      <c r="E54" s="467"/>
      <c r="F54" s="467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243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367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174</v>
      </c>
      <c r="F66" s="163">
        <v>283432</v>
      </c>
    </row>
    <row r="70" spans="2:6" ht="15.75" thickBot="1">
      <c r="B70" s="467" t="s">
        <v>324</v>
      </c>
      <c r="C70" s="467"/>
      <c r="D70" s="467"/>
      <c r="E70" s="467"/>
      <c r="F70" s="467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322</v>
      </c>
      <c r="D72" s="147"/>
      <c r="E72" s="19" t="s">
        <v>4</v>
      </c>
      <c r="F72" s="4"/>
    </row>
    <row r="73" spans="2:6">
      <c r="B73" s="81" t="s">
        <v>5</v>
      </c>
      <c r="C73" s="287" t="s">
        <v>319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46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325</v>
      </c>
      <c r="C81" s="330" t="s">
        <v>326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327</v>
      </c>
      <c r="C82" s="330" t="s">
        <v>328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304</v>
      </c>
      <c r="C83" s="330" t="s">
        <v>329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330</v>
      </c>
      <c r="C84" s="330" t="s">
        <v>331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293</v>
      </c>
      <c r="C85" s="330" t="s">
        <v>323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67" t="s">
        <v>340</v>
      </c>
      <c r="C93" s="467"/>
      <c r="D93" s="467"/>
      <c r="E93" s="467"/>
      <c r="F93" s="467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356</v>
      </c>
      <c r="D95" s="82"/>
      <c r="E95" s="19" t="s">
        <v>4</v>
      </c>
      <c r="F95" s="4"/>
    </row>
    <row r="96" spans="2:6">
      <c r="B96" s="81" t="s">
        <v>5</v>
      </c>
      <c r="C96" s="287" t="s">
        <v>355</v>
      </c>
      <c r="D96" s="147"/>
      <c r="E96" s="83"/>
      <c r="F96" s="4"/>
    </row>
    <row r="97" spans="2:6">
      <c r="B97" s="81" t="s">
        <v>7</v>
      </c>
      <c r="C97" s="107" t="s">
        <v>357</v>
      </c>
      <c r="D97" s="148"/>
      <c r="E97" s="83" t="s">
        <v>8</v>
      </c>
      <c r="F97" s="4"/>
    </row>
    <row r="98" spans="2:6">
      <c r="B98" s="85" t="s">
        <v>9</v>
      </c>
      <c r="C98" s="136" t="s">
        <v>358</v>
      </c>
      <c r="D98" s="2"/>
      <c r="E98" s="84"/>
      <c r="F98" s="4"/>
    </row>
    <row r="99" spans="2:6">
      <c r="B99" s="81" t="s">
        <v>10</v>
      </c>
      <c r="C99" s="107" t="s">
        <v>111</v>
      </c>
      <c r="D99" s="2"/>
      <c r="E99" s="86"/>
      <c r="F99" s="4"/>
    </row>
    <row r="100" spans="2:6">
      <c r="B100" s="87" t="s">
        <v>11</v>
      </c>
      <c r="C100" s="107" t="s">
        <v>111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359</v>
      </c>
      <c r="C103" s="107" t="s">
        <v>360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361</v>
      </c>
      <c r="C104" s="331" t="s">
        <v>362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363</v>
      </c>
      <c r="C105" s="331" t="s">
        <v>364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365</v>
      </c>
      <c r="C106" s="331" t="s">
        <v>366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67" t="s">
        <v>340</v>
      </c>
      <c r="C2" s="467"/>
      <c r="D2" s="467"/>
      <c r="E2" s="467"/>
      <c r="F2" s="467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67" t="s">
        <v>340</v>
      </c>
      <c r="C15" s="467"/>
      <c r="D15" s="467"/>
      <c r="E15" s="467"/>
      <c r="F15" s="467"/>
    </row>
    <row r="16" spans="2:6" ht="15.75" thickBot="1">
      <c r="B16" s="31"/>
      <c r="C16" s="125" t="s">
        <v>77</v>
      </c>
      <c r="D16" s="2"/>
      <c r="E16" s="3"/>
      <c r="F16" s="4"/>
    </row>
    <row r="17" spans="2:6">
      <c r="B17" s="5" t="s">
        <v>3</v>
      </c>
      <c r="C17" s="185" t="s">
        <v>243</v>
      </c>
      <c r="D17" s="6"/>
      <c r="E17" s="7" t="s">
        <v>4</v>
      </c>
      <c r="F17" s="8"/>
    </row>
    <row r="18" spans="2:6">
      <c r="B18" s="9" t="s">
        <v>5</v>
      </c>
      <c r="C18" s="179" t="s">
        <v>367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67" t="s">
        <v>340</v>
      </c>
      <c r="C28" s="467"/>
      <c r="D28" s="467"/>
      <c r="E28" s="467"/>
      <c r="F28" s="467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367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67" t="s">
        <v>340</v>
      </c>
      <c r="C41" s="467"/>
      <c r="D41" s="467"/>
      <c r="E41" s="467"/>
      <c r="F41" s="467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5" t="s">
        <v>243</v>
      </c>
      <c r="D43" s="6"/>
      <c r="E43" s="7" t="s">
        <v>4</v>
      </c>
      <c r="F43" s="8"/>
    </row>
    <row r="44" spans="2:6">
      <c r="B44" s="9" t="s">
        <v>5</v>
      </c>
      <c r="C44" s="179" t="s">
        <v>367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67" t="s">
        <v>340</v>
      </c>
      <c r="C54" s="467"/>
      <c r="D54" s="467"/>
      <c r="E54" s="467"/>
      <c r="F54" s="467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5" t="s">
        <v>243</v>
      </c>
      <c r="D56" s="6"/>
      <c r="E56" s="7" t="s">
        <v>4</v>
      </c>
      <c r="F56" s="8"/>
    </row>
    <row r="57" spans="2:6">
      <c r="B57" s="9" t="s">
        <v>5</v>
      </c>
      <c r="C57" s="179" t="s">
        <v>367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340</v>
      </c>
      <c r="C2" s="467"/>
      <c r="D2" s="467"/>
      <c r="E2" s="467"/>
      <c r="F2" s="467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68" t="s">
        <v>219</v>
      </c>
      <c r="C15" s="468"/>
      <c r="D15" s="468"/>
      <c r="E15" s="468"/>
      <c r="F15" s="468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220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217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68" t="s">
        <v>221</v>
      </c>
      <c r="C28" s="468"/>
      <c r="D28" s="468"/>
      <c r="E28" s="468"/>
      <c r="F28" s="468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222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217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68" t="s">
        <v>223</v>
      </c>
      <c r="C41" s="468"/>
      <c r="D41" s="468"/>
      <c r="E41" s="468"/>
      <c r="F41" s="468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224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68" t="s">
        <v>225</v>
      </c>
      <c r="C54" s="468"/>
      <c r="D54" s="468"/>
      <c r="E54" s="468"/>
      <c r="F54" s="468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226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227</v>
      </c>
      <c r="C2" s="468"/>
      <c r="D2" s="468"/>
      <c r="E2" s="468"/>
      <c r="F2" s="468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228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68" t="s">
        <v>229</v>
      </c>
      <c r="C15" s="468"/>
      <c r="D15" s="468"/>
      <c r="E15" s="468"/>
      <c r="F15" s="468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230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68" t="s">
        <v>231</v>
      </c>
      <c r="C28" s="468"/>
      <c r="D28" s="468"/>
      <c r="E28" s="468"/>
      <c r="F28" s="468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232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68" t="s">
        <v>233</v>
      </c>
      <c r="C41" s="468"/>
      <c r="D41" s="468"/>
      <c r="E41" s="468"/>
      <c r="F41" s="468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234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68" t="s">
        <v>235</v>
      </c>
      <c r="C54" s="468"/>
      <c r="D54" s="468"/>
      <c r="E54" s="468"/>
      <c r="F54" s="468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236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237</v>
      </c>
      <c r="C2" s="468"/>
      <c r="D2" s="468"/>
      <c r="E2" s="468"/>
      <c r="F2" s="468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238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68"/>
      <c r="C15" s="468"/>
      <c r="D15" s="468"/>
      <c r="E15" s="468"/>
      <c r="F15" s="468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5" t="s">
        <v>176</v>
      </c>
      <c r="D17" s="6"/>
      <c r="E17" s="7" t="s">
        <v>4</v>
      </c>
      <c r="F17" s="8"/>
    </row>
    <row r="18" spans="2:6">
      <c r="B18" s="9" t="s">
        <v>5</v>
      </c>
      <c r="C18" s="179" t="s">
        <v>175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177</v>
      </c>
      <c r="D21" s="6"/>
      <c r="E21" s="13"/>
      <c r="F21" s="8"/>
    </row>
    <row r="22" spans="2:6">
      <c r="B22" s="14" t="s">
        <v>11</v>
      </c>
      <c r="C22" s="107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239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68"/>
      <c r="C28" s="468"/>
      <c r="D28" s="468"/>
      <c r="E28" s="468"/>
      <c r="F28" s="468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241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68"/>
      <c r="C41" s="468"/>
      <c r="D41" s="468"/>
      <c r="E41" s="468"/>
      <c r="F41" s="468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242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245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246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68" t="s">
        <v>247</v>
      </c>
      <c r="C54" s="468"/>
      <c r="D54" s="468"/>
      <c r="E54" s="468"/>
      <c r="F54" s="468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214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46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52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/>
      <c r="C2" s="468"/>
      <c r="D2" s="468"/>
      <c r="E2" s="468"/>
      <c r="F2" s="468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5" t="s">
        <v>248</v>
      </c>
      <c r="D4" s="6"/>
      <c r="E4" s="7" t="s">
        <v>4</v>
      </c>
      <c r="F4" s="8"/>
    </row>
    <row r="5" spans="2:6">
      <c r="B5" s="9" t="s">
        <v>5</v>
      </c>
      <c r="C5" s="179" t="s">
        <v>249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240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178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68"/>
      <c r="C15" s="468"/>
      <c r="D15" s="468"/>
      <c r="E15" s="468"/>
      <c r="F15" s="468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10" t="s">
        <v>127</v>
      </c>
      <c r="D17" s="236"/>
      <c r="E17" s="237"/>
      <c r="F17" s="238"/>
    </row>
    <row r="18" spans="2:6" ht="15.75" thickBot="1">
      <c r="B18" s="58" t="s">
        <v>5</v>
      </c>
      <c r="C18" s="239" t="s">
        <v>173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128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174</v>
      </c>
      <c r="F26" s="254">
        <v>250000</v>
      </c>
    </row>
    <row r="28" spans="2:6" ht="15.75" thickBot="1">
      <c r="B28" s="468"/>
      <c r="C28" s="468"/>
      <c r="D28" s="468"/>
      <c r="E28" s="468"/>
      <c r="F28" s="468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68"/>
      <c r="C41" s="468"/>
      <c r="D41" s="468"/>
      <c r="E41" s="468"/>
      <c r="F41" s="468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178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68"/>
      <c r="C54" s="468"/>
      <c r="D54" s="468"/>
      <c r="E54" s="468"/>
      <c r="F54" s="468"/>
    </row>
    <row r="55" spans="2:6" ht="15.75" thickBot="1">
      <c r="B55" s="31"/>
      <c r="C55" s="32" t="s">
        <v>392</v>
      </c>
      <c r="D55" s="2"/>
      <c r="E55" s="3"/>
      <c r="F55" s="4"/>
    </row>
    <row r="56" spans="2:6">
      <c r="B56" s="5" t="s">
        <v>3</v>
      </c>
      <c r="C56" s="286" t="s">
        <v>69</v>
      </c>
      <c r="D56" s="6"/>
      <c r="E56" s="7" t="s">
        <v>4</v>
      </c>
      <c r="F56" s="8"/>
    </row>
    <row r="57" spans="2:6">
      <c r="B57" s="9" t="s">
        <v>5</v>
      </c>
      <c r="C57" s="287" t="s">
        <v>391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390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178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2022-12-16T19:56:18Z</dcterms:modified>
</cp:coreProperties>
</file>