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Presupuestos\FACTURACION\FACTURACION 2017\"/>
    </mc:Choice>
  </mc:AlternateContent>
  <bookViews>
    <workbookView xWindow="0" yWindow="0" windowWidth="20490" windowHeight="7455" tabRatio="574" firstSheet="6" activeTab="6"/>
  </bookViews>
  <sheets>
    <sheet name="1" sheetId="2" r:id="rId1"/>
    <sheet name="2" sheetId="3" r:id="rId2"/>
    <sheet name="3" sheetId="5" r:id="rId3"/>
    <sheet name="4" sheetId="6" r:id="rId4"/>
    <sheet name="5" sheetId="7" r:id="rId5"/>
    <sheet name="6" sheetId="8" r:id="rId6"/>
    <sheet name="Detalle de Facturacion " sheetId="1" r:id="rId7"/>
    <sheet name="Codigos " sheetId="4" r:id="rId8"/>
    <sheet name="Hoja1" sheetId="14" r:id="rId9"/>
    <sheet name="Hoja2" sheetId="15" r:id="rId10"/>
  </sheets>
  <calcPr calcId="152511"/>
</workbook>
</file>

<file path=xl/calcChain.xml><?xml version="1.0" encoding="utf-8"?>
<calcChain xmlns="http://schemas.openxmlformats.org/spreadsheetml/2006/main">
  <c r="G30" i="1" l="1"/>
  <c r="G33" i="1"/>
  <c r="G31" i="1"/>
  <c r="C32" i="1"/>
  <c r="C29" i="1"/>
  <c r="C30" i="1"/>
  <c r="F16" i="3" l="1"/>
  <c r="F42" i="7" l="1"/>
  <c r="F60" i="5" l="1"/>
  <c r="F30" i="5" l="1"/>
  <c r="F15" i="5" l="1"/>
  <c r="F82" i="6" l="1"/>
  <c r="F80" i="6"/>
  <c r="F79" i="6"/>
  <c r="F60" i="7" l="1"/>
  <c r="F59" i="7"/>
  <c r="F57" i="7"/>
  <c r="F30" i="6" l="1"/>
  <c r="F31" i="6"/>
  <c r="F70" i="3"/>
  <c r="F69" i="3"/>
  <c r="F73" i="3" s="1"/>
  <c r="F78" i="8"/>
  <c r="F76" i="8"/>
  <c r="F75" i="8"/>
  <c r="F46" i="8"/>
  <c r="F61" i="6" l="1"/>
  <c r="F61" i="8" l="1"/>
  <c r="F74" i="7"/>
  <c r="F15" i="8"/>
  <c r="F77" i="5" l="1"/>
  <c r="F78" i="5"/>
  <c r="F76" i="5"/>
  <c r="F75" i="5"/>
  <c r="F79" i="5" s="1"/>
  <c r="F35" i="3" l="1"/>
  <c r="F32" i="3"/>
  <c r="F31" i="3"/>
  <c r="F30" i="3"/>
  <c r="F39" i="3" s="1"/>
  <c r="F45" i="6" l="1"/>
  <c r="F46" i="6" s="1"/>
  <c r="F61" i="5" l="1"/>
  <c r="F46" i="5" l="1"/>
  <c r="F53" i="3" l="1"/>
  <c r="F55" i="3" s="1"/>
  <c r="F31" i="5"/>
  <c r="F15" i="7" l="1"/>
  <c r="F43" i="7"/>
  <c r="F29" i="7"/>
  <c r="F88" i="3" l="1"/>
  <c r="F60" i="2" l="1"/>
  <c r="F61" i="2" s="1"/>
  <c r="F45" i="2"/>
  <c r="F46" i="2" s="1"/>
  <c r="F30" i="2"/>
  <c r="F31" i="2" s="1"/>
  <c r="F15" i="2"/>
  <c r="F16" i="2" s="1"/>
  <c r="F16" i="6" l="1"/>
  <c r="F16" i="5" l="1"/>
  <c r="F76" i="2" l="1"/>
</calcChain>
</file>

<file path=xl/sharedStrings.xml><?xml version="1.0" encoding="utf-8"?>
<sst xmlns="http://schemas.openxmlformats.org/spreadsheetml/2006/main" count="896" uniqueCount="256">
  <si>
    <t>O/V</t>
  </si>
  <si>
    <t>Contratos por mantencion</t>
  </si>
  <si>
    <t>Total Facturado</t>
  </si>
  <si>
    <t>Total por Facturar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</si>
  <si>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</si>
  <si>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</si>
  <si>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</si>
  <si>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</si>
  <si>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</si>
  <si>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</si>
  <si>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</si>
  <si>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</si>
  <si>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</si>
  <si>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</si>
  <si>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</si>
  <si>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Contrato por mantencion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</si>
  <si>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</si>
  <si>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</si>
  <si>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</si>
  <si>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</si>
  <si>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</si>
  <si>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</si>
  <si>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</si>
  <si>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</si>
  <si>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</si>
  <si>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</si>
  <si>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</si>
  <si>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04</t>
  </si>
  <si>
    <t>Facturación 05</t>
  </si>
  <si>
    <t>CODIGOS</t>
  </si>
  <si>
    <t>111PROGRAMACION</t>
  </si>
  <si>
    <t>PROGRAMACION</t>
  </si>
  <si>
    <t>MANTENCION</t>
  </si>
  <si>
    <t>REPARACIONES VARIAS (PINTURA, )</t>
  </si>
  <si>
    <t>MANO DE OBRA</t>
  </si>
  <si>
    <t>Hospital de Copiapo</t>
  </si>
  <si>
    <t>Clínica las Lilas</t>
  </si>
  <si>
    <t>Cristian Yañez</t>
  </si>
  <si>
    <t>Facturación 06</t>
  </si>
  <si>
    <t>Facturación 07</t>
  </si>
  <si>
    <t>Facturación 08</t>
  </si>
  <si>
    <t>Facturación 09</t>
  </si>
  <si>
    <t>Facturación 10</t>
  </si>
  <si>
    <t>90.753.000-0</t>
  </si>
  <si>
    <t>SI</t>
  </si>
  <si>
    <t>Facturación 11</t>
  </si>
  <si>
    <t>Facturación 12</t>
  </si>
  <si>
    <t>Facturación 13</t>
  </si>
  <si>
    <t>Facturación 14</t>
  </si>
  <si>
    <t>Facturación 15</t>
  </si>
  <si>
    <t>Facturación 16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</si>
  <si>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</si>
  <si>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</si>
  <si>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</si>
  <si>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</si>
  <si>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</si>
  <si>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</si>
  <si>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Facturación 21</t>
  </si>
  <si>
    <t>Facturación 22</t>
  </si>
  <si>
    <t>Facturación 23</t>
  </si>
  <si>
    <t>Facturación 24</t>
  </si>
  <si>
    <t>Facturación 25</t>
  </si>
  <si>
    <t>NETO</t>
  </si>
  <si>
    <t>Facturación 26</t>
  </si>
  <si>
    <t>Facturación 27</t>
  </si>
  <si>
    <t>Facturación 28</t>
  </si>
  <si>
    <t>Facturación 29</t>
  </si>
  <si>
    <t>Facturación 30</t>
  </si>
  <si>
    <t>Clinica Alemana de Santiago</t>
  </si>
  <si>
    <t>Clinica Santa Maria</t>
  </si>
  <si>
    <t>CLINICA/HOSPITAL</t>
  </si>
  <si>
    <t>MONTO NETO</t>
  </si>
  <si>
    <t>REALIZADO</t>
  </si>
  <si>
    <t>GUIA DESPACHO</t>
  </si>
  <si>
    <t>FACTURA</t>
  </si>
  <si>
    <t>ENCARGADO</t>
  </si>
  <si>
    <t xml:space="preserve">OBSERVACIÓN </t>
  </si>
  <si>
    <t>N°</t>
  </si>
  <si>
    <t>2016-0786</t>
  </si>
  <si>
    <t>77.878.170-0</t>
  </si>
  <si>
    <t>SOCIEDAD CLINICA MAITENES MELIPILLA LTDA.</t>
  </si>
  <si>
    <t>PAINT LIGHT NEUTRAL</t>
  </si>
  <si>
    <t>COVER CONTROL HOUSING</t>
  </si>
  <si>
    <t>PAUL MEDINA</t>
  </si>
  <si>
    <t>76.133.697-5</t>
  </si>
  <si>
    <t>Hotelera Ámbar Residence Spa</t>
  </si>
  <si>
    <t>CCDIN</t>
  </si>
  <si>
    <t>PERA DE LLAMADO</t>
  </si>
  <si>
    <t>61.101.030-3</t>
  </si>
  <si>
    <t>Clinica Las Condes</t>
  </si>
  <si>
    <t>81.949.100-3</t>
  </si>
  <si>
    <t>Clinica Alemana de Osorno</t>
  </si>
  <si>
    <t>CLA244</t>
  </si>
  <si>
    <t>R4K11V</t>
  </si>
  <si>
    <t>R4KESR</t>
  </si>
  <si>
    <t>Instituto del Diagnostico S.A</t>
  </si>
  <si>
    <t>92051000-0</t>
  </si>
  <si>
    <t>CLA144</t>
  </si>
  <si>
    <t>CONN8</t>
  </si>
  <si>
    <t>CONN6</t>
  </si>
  <si>
    <t>CONECTOR DE SISTEMA</t>
  </si>
  <si>
    <t xml:space="preserve">11PROGRAMACION </t>
  </si>
  <si>
    <t>PERA DE LLAMADO DE ENFERMERA</t>
  </si>
  <si>
    <t>MODULOS DE PACIENTES SIN AUDIO</t>
  </si>
  <si>
    <t>MODULOS DE AYUDA</t>
  </si>
  <si>
    <t>PROGRAMACION RAULAND 4000</t>
  </si>
  <si>
    <t>LAMPARA DE PASILLO SIN AUDIO</t>
  </si>
  <si>
    <t>99567970-1</t>
  </si>
  <si>
    <t>76.515.070-1</t>
  </si>
  <si>
    <t>Clinica Chillan S.A</t>
  </si>
  <si>
    <t>ARD5.68302025</t>
  </si>
  <si>
    <t>BACK UP BOARD WPS22 PWD/HLD</t>
  </si>
  <si>
    <t>93.930.000-7</t>
  </si>
  <si>
    <t>EM-098-16</t>
  </si>
  <si>
    <t>96.963.660-3</t>
  </si>
  <si>
    <t>Hospital Clinico Viña Del Mar</t>
  </si>
  <si>
    <t>76515070-1</t>
  </si>
  <si>
    <t>Clinica Las Lilas S.A</t>
  </si>
  <si>
    <t>CONVERSOR DE VIDEO VGA + AUDIO PLUG3.5MM A HDMI (C/FUENTE)</t>
  </si>
  <si>
    <t xml:space="preserve">CABLE HDMI REDMERE 2M. M/M BLANCO, V1.4, 3D, 34AWG 89 </t>
  </si>
  <si>
    <t xml:space="preserve">TRANSMISOR INALAMBRICO DE VIDEO HDMI 1.4 60GHZ </t>
  </si>
  <si>
    <t>MINI TECLADO INALAMBRICO MULTIMEDIA, DINON</t>
  </si>
  <si>
    <t>CONVEV-102</t>
  </si>
  <si>
    <t>MINTTEKINAL2</t>
  </si>
  <si>
    <t>70.079.000-2</t>
  </si>
  <si>
    <t>Corporacion Obra Social De Señoras Chileno Aleman</t>
  </si>
  <si>
    <t>90753000-0</t>
  </si>
  <si>
    <t>CABLE SVGA 15M M/M C/FERRITA</t>
  </si>
  <si>
    <t>VISITA TECNICA</t>
  </si>
  <si>
    <t>Victor Catalan Valenzuela</t>
  </si>
  <si>
    <t>1</t>
  </si>
  <si>
    <t>300BF</t>
  </si>
  <si>
    <t>LAMPARA XENON IN 300 W (OTROS)</t>
  </si>
  <si>
    <t>99.567.970-1</t>
  </si>
  <si>
    <t>96.770.100-9</t>
  </si>
  <si>
    <t>35034-02</t>
  </si>
  <si>
    <t>BATERIAS PACKAGE CB 08 12V 2,9A KIT 2 BAT</t>
  </si>
  <si>
    <t>CAT5E</t>
  </si>
  <si>
    <t>CAJA DE CABLES CAT5E AZUL</t>
  </si>
  <si>
    <t>5ETC00433C</t>
  </si>
  <si>
    <t>TAG DE EQUIPOS DE ACTIVO FIJO</t>
  </si>
  <si>
    <t>04-1776</t>
  </si>
  <si>
    <t>86.003.000-4</t>
  </si>
  <si>
    <t>constructora y comercial el alba LTDA</t>
  </si>
  <si>
    <t>5132/3</t>
  </si>
  <si>
    <t>LAMPRA 12V/100W (OTROS)</t>
  </si>
  <si>
    <t>CBBT48511-01</t>
  </si>
  <si>
    <t>CBBT48511-02</t>
  </si>
  <si>
    <t>HOSPITAL MILITAR</t>
  </si>
  <si>
    <t>3378-7112-SE16</t>
  </si>
  <si>
    <t>TOTALCARE LH INTERMEDIANTE SIDERAL CABLE</t>
  </si>
  <si>
    <t>TOTAL CARE RH INTERMEDIANTE SIDERAL CABLE</t>
  </si>
  <si>
    <t xml:space="preserve">PC BOARD </t>
  </si>
  <si>
    <t>TOTAL</t>
  </si>
  <si>
    <t>Clinica Alemana De Santiago</t>
  </si>
  <si>
    <t>HAND CONTROL GL5</t>
  </si>
  <si>
    <t>BATERIA KIT GL5</t>
  </si>
  <si>
    <t>DESKTOP CHARGER GL5</t>
  </si>
  <si>
    <t>CONV DE VIDEO+AUDIO PLUG3.5MM HDMI C/F</t>
  </si>
  <si>
    <t>CABLE HDMI REDM 2M M/M</t>
  </si>
  <si>
    <t>TRANSMISOR INALAM HDMI 1.4</t>
  </si>
  <si>
    <t>MINI TECLADO INALAMBRICO MULT DINON</t>
  </si>
  <si>
    <t>2</t>
  </si>
  <si>
    <t>15.310.122-1</t>
  </si>
  <si>
    <t>ESTACION DE REGISTRO/EMERGENCIA</t>
  </si>
  <si>
    <t>R4K12A</t>
  </si>
  <si>
    <t>AUDIO SINGLE CALL</t>
  </si>
  <si>
    <t>RAULAND</t>
  </si>
  <si>
    <t>R4K4020</t>
  </si>
  <si>
    <t>LCD CONSOLE</t>
  </si>
  <si>
    <t>R4KCONN8</t>
  </si>
  <si>
    <t>CONECTOR 8 PINES</t>
  </si>
  <si>
    <t>R4KCONN6</t>
  </si>
  <si>
    <t>CONECTOR 6 PINES</t>
  </si>
  <si>
    <t>Clinica Vespucio</t>
  </si>
  <si>
    <t>ANDRES</t>
  </si>
  <si>
    <t>COLCHON CLINICO 89X2,10</t>
  </si>
  <si>
    <t>96.898.980-4</t>
  </si>
  <si>
    <t>EM 130-16</t>
  </si>
  <si>
    <t>Clinica Ciudad del Mar</t>
  </si>
  <si>
    <t>CARLOS</t>
  </si>
  <si>
    <t>META PERSONAL</t>
  </si>
  <si>
    <t xml:space="preserve">YENIFER </t>
  </si>
  <si>
    <t>4.5</t>
  </si>
  <si>
    <t>2.5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</si>
  <si>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</si>
  <si>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</si>
  <si>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</si>
  <si>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</si>
  <si>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</si>
  <si>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</si>
  <si>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</si>
  <si>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</si>
  <si>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</si>
  <si>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</si>
  <si>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</si>
  <si>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</si>
  <si>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BT4508454</t>
  </si>
  <si>
    <t>96,963,660-3</t>
  </si>
  <si>
    <t>Hospital Clinico  Viña del Mar</t>
  </si>
  <si>
    <t>ADVANCE CASTER NEW 5 IN BRAKER/STERR</t>
  </si>
  <si>
    <t>ESTADO DE VENTAS</t>
  </si>
  <si>
    <t>96,885,950-1</t>
  </si>
  <si>
    <t>1938-16</t>
  </si>
  <si>
    <t>PERAS DE LLAMADO</t>
  </si>
  <si>
    <t>PED-00020/16</t>
  </si>
  <si>
    <t>59.188.580-4</t>
  </si>
  <si>
    <t>IBERICA DE MANTENIMIENTO S.A AGENCIA EN CHILE</t>
  </si>
  <si>
    <t>LOGRO DE METAS</t>
  </si>
  <si>
    <t>25 UF MENSUALES</t>
  </si>
  <si>
    <t>95 UF MENSUALES</t>
  </si>
  <si>
    <t>Cantidad</t>
  </si>
  <si>
    <t>Detalle</t>
  </si>
  <si>
    <t>Precio Unitario</t>
  </si>
  <si>
    <t>Código</t>
  </si>
  <si>
    <t>VALORES</t>
  </si>
  <si>
    <t>Columna1</t>
  </si>
  <si>
    <t>Rut: 9.930.000-7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</si>
  <si>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</si>
  <si>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</si>
  <si>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</si>
  <si>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</si>
  <si>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</si>
  <si>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 xml:space="preserve">Clínica Chillan </t>
  </si>
  <si>
    <t>PROGRAMACIÓN</t>
  </si>
  <si>
    <t>c</t>
  </si>
  <si>
    <t>CENCOMEX S.A</t>
  </si>
  <si>
    <t>SERVICIO TÉCNICO</t>
  </si>
  <si>
    <t>NAYITH RAMIREZ</t>
  </si>
  <si>
    <t>YENIFER CABEZA</t>
  </si>
  <si>
    <t>Facturación Mes de Septiembre</t>
  </si>
  <si>
    <t>Chileno Aleman</t>
  </si>
  <si>
    <t>1 visita tecnica</t>
  </si>
  <si>
    <t>Urgencias sin cobro</t>
  </si>
  <si>
    <t>Clínica Santa Maria</t>
  </si>
  <si>
    <t>YENIFER</t>
  </si>
  <si>
    <t>2 BATERIAS</t>
  </si>
  <si>
    <t>Clínica Avansalud</t>
  </si>
  <si>
    <t>JAISKEL</t>
  </si>
  <si>
    <t>Hospital R. del Río</t>
  </si>
  <si>
    <t>1947-3525-SE17</t>
  </si>
  <si>
    <t>Pontificia U.C.C</t>
  </si>
  <si>
    <t>1 VISITA tecnica</t>
  </si>
  <si>
    <t>1 lampara responder 4000 y visita</t>
  </si>
  <si>
    <t>Adriana Castro</t>
  </si>
  <si>
    <t>venta directa</t>
  </si>
  <si>
    <t>coupling  y ajuste</t>
  </si>
  <si>
    <t>Visita URGENCIA</t>
  </si>
  <si>
    <t>Visita Tecnica</t>
  </si>
  <si>
    <t xml:space="preserve">mano de obra y programacion </t>
  </si>
  <si>
    <t>1VISITA tecnica</t>
  </si>
  <si>
    <t>1 Estación de p.</t>
  </si>
  <si>
    <t xml:space="preserve">1 consola </t>
  </si>
  <si>
    <t>1 Nim</t>
  </si>
  <si>
    <t xml:space="preserve"> controladores y conectores</t>
  </si>
  <si>
    <t>Bateria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</si>
</sst>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theme="5" tint="0.59999389629810485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b/>
      <sz val="14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00B0F0"/>
      <name val="Calibri"/>
      <scheme val="minor"/>
    </font>
    <font>
      <b/>
      <sz val="11"/>
      <color rgb="FFFF0000"/>
      <name val="Calibri"/>
      <scheme val="minor"/>
    </font>
    <font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u/>
      <sz val="2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9"/>
      <color rgb="FFFF0000"/>
      <name val="Microsoft Sans Serif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4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4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45" fillId="0" borderId="0" applyNumberFormat="0" applyFill="0" applyBorder="0" applyAlignment="0" applyProtection="0"/>
  </cellStyleXfs>
  <cellXfs count="559">
    <xf numFmtId="0" fontId="0" fillId="0" borderId="0" xfId="0"/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0" fillId="0" borderId="0" xfId="0"/>
    <xf numFmtId="0" fontId="1" fillId="8" borderId="15" xfId="9" applyNumberFormat="1" applyFill="1" applyBorder="1" applyAlignment="1">
      <alignment horizontal="left"/>
    </xf>
    <xf numFmtId="0" fontId="10" fillId="6" borderId="13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center"/>
    </xf>
    <xf numFmtId="0" fontId="10" fillId="6" borderId="1" xfId="1" applyNumberFormat="1" applyFont="1" applyFill="1" applyBorder="1" applyAlignment="1">
      <alignment horizontal="center"/>
    </xf>
    <xf numFmtId="0" fontId="10" fillId="6" borderId="22" xfId="1" applyNumberFormat="1" applyFont="1" applyFill="1" applyBorder="1"/>
    <xf numFmtId="0" fontId="10" fillId="6" borderId="29" xfId="1" applyNumberFormat="1" applyFont="1" applyFill="1" applyBorder="1" applyAlignment="1">
      <alignment horizontal="center"/>
    </xf>
    <xf numFmtId="0" fontId="10" fillId="6" borderId="30" xfId="1" applyNumberFormat="1" applyFont="1" applyFill="1" applyBorder="1" applyAlignment="1">
      <alignment horizontal="center"/>
    </xf>
    <xf numFmtId="164" fontId="10" fillId="6" borderId="29" xfId="1" applyFont="1" applyFill="1" applyBorder="1" applyAlignment="1">
      <alignment horizontal="center"/>
    </xf>
    <xf numFmtId="164" fontId="10" fillId="6" borderId="6" xfId="1" applyFont="1" applyFill="1" applyBorder="1" applyAlignment="1">
      <alignment horizontal="center"/>
    </xf>
    <xf numFmtId="0" fontId="10" fillId="6" borderId="7" xfId="1" applyNumberFormat="1" applyFont="1" applyFill="1" applyBorder="1" applyAlignment="1">
      <alignment horizontal="center"/>
    </xf>
    <xf numFmtId="0" fontId="10" fillId="6" borderId="34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19" fillId="0" borderId="0" xfId="0" applyFont="1"/>
    <xf numFmtId="0" fontId="17" fillId="0" borderId="0" xfId="0" applyFont="1"/>
    <xf numFmtId="0" fontId="10" fillId="6" borderId="17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1" fillId="5" borderId="0" xfId="1" applyNumberFormat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center"/>
    </xf>
    <xf numFmtId="164" fontId="11" fillId="5" borderId="0" xfId="1" applyNumberFormat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center"/>
    </xf>
    <xf numFmtId="164" fontId="10" fillId="6" borderId="21" xfId="1" applyNumberFormat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center"/>
    </xf>
    <xf numFmtId="164" fontId="10" fillId="6" borderId="33" xfId="1" applyNumberFormat="1" applyFont="1" applyFill="1" applyBorder="1" applyAlignment="1">
      <alignment horizontal="center"/>
    </xf>
    <xf numFmtId="0" fontId="7" fillId="4" borderId="35" xfId="1" applyNumberFormat="1" applyFont="1" applyFill="1" applyBorder="1" applyAlignment="1">
      <alignment horizontal="center" vertical="center"/>
    </xf>
    <xf numFmtId="0" fontId="13" fillId="6" borderId="36" xfId="1" applyNumberFormat="1" applyFont="1" applyFill="1" applyBorder="1" applyAlignment="1">
      <alignment horizontal="center" wrapText="1"/>
    </xf>
    <xf numFmtId="0" fontId="13" fillId="6" borderId="37" xfId="1" applyNumberFormat="1" applyFont="1" applyFill="1" applyBorder="1" applyAlignment="1">
      <alignment horizontal="center"/>
    </xf>
    <xf numFmtId="0" fontId="10" fillId="6" borderId="37" xfId="1" applyNumberFormat="1" applyFont="1" applyFill="1" applyBorder="1" applyAlignment="1">
      <alignment horizontal="center"/>
    </xf>
    <xf numFmtId="0" fontId="8" fillId="3" borderId="37" xfId="1" applyNumberFormat="1" applyFont="1" applyFill="1" applyBorder="1" applyAlignment="1">
      <alignment horizontal="center"/>
    </xf>
    <xf numFmtId="0" fontId="10" fillId="6" borderId="2" xfId="1" applyNumberFormat="1" applyFont="1" applyFill="1" applyBorder="1" applyAlignment="1">
      <alignment horizontal="center"/>
    </xf>
    <xf numFmtId="164" fontId="10" fillId="6" borderId="38" xfId="1" applyFont="1" applyFill="1" applyBorder="1" applyAlignment="1">
      <alignment horizontal="center"/>
    </xf>
    <xf numFmtId="164" fontId="10" fillId="6" borderId="39" xfId="1" applyFont="1" applyFill="1" applyBorder="1" applyAlignment="1">
      <alignment horizontal="center"/>
    </xf>
    <xf numFmtId="164" fontId="10" fillId="6" borderId="39" xfId="1" applyNumberFormat="1" applyFont="1" applyFill="1" applyBorder="1" applyAlignment="1">
      <alignment horizontal="center"/>
    </xf>
    <xf numFmtId="164" fontId="11" fillId="5" borderId="2" xfId="1" applyFont="1" applyFill="1" applyBorder="1" applyAlignment="1">
      <alignment horizontal="center" vertical="center"/>
    </xf>
    <xf numFmtId="164" fontId="12" fillId="5" borderId="3" xfId="1" applyFont="1" applyFill="1" applyBorder="1" applyAlignment="1">
      <alignment vertical="center"/>
    </xf>
    <xf numFmtId="164" fontId="11" fillId="5" borderId="4" xfId="1" applyNumberFormat="1" applyFont="1" applyFill="1" applyBorder="1" applyAlignment="1">
      <alignment horizontal="center" vertical="center"/>
    </xf>
    <xf numFmtId="164" fontId="11" fillId="5" borderId="5" xfId="1" applyFont="1" applyFill="1" applyBorder="1" applyAlignment="1">
      <alignment horizontal="center"/>
    </xf>
    <xf numFmtId="164" fontId="12" fillId="5" borderId="0" xfId="1" applyFont="1" applyFill="1" applyBorder="1" applyAlignment="1">
      <alignment horizontal="center"/>
    </xf>
    <xf numFmtId="164" fontId="11" fillId="5" borderId="6" xfId="1" applyNumberFormat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14" fontId="11" fillId="5" borderId="5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4" fontId="11" fillId="5" borderId="0" xfId="1" applyFont="1" applyFill="1" applyBorder="1"/>
    <xf numFmtId="164" fontId="11" fillId="5" borderId="0" xfId="1" applyFont="1" applyFill="1" applyBorder="1" applyAlignment="1">
      <alignment horizontal="right"/>
    </xf>
    <xf numFmtId="164" fontId="11" fillId="5" borderId="40" xfId="1" applyFont="1" applyFill="1" applyBorder="1" applyAlignment="1">
      <alignment horizontal="center"/>
    </xf>
    <xf numFmtId="164" fontId="11" fillId="5" borderId="41" xfId="1" applyFont="1" applyFill="1" applyBorder="1" applyAlignment="1">
      <alignment horizontal="right"/>
    </xf>
    <xf numFmtId="164" fontId="11" fillId="5" borderId="7" xfId="1" applyNumberFormat="1" applyFont="1" applyFill="1" applyBorder="1" applyAlignment="1">
      <alignment horizontal="center"/>
    </xf>
    <xf numFmtId="164" fontId="12" fillId="5" borderId="0" xfId="1" applyFont="1" applyFill="1" applyAlignment="1">
      <alignment horizontal="center" vertical="center"/>
    </xf>
    <xf numFmtId="164" fontId="10" fillId="6" borderId="22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8" fillId="6" borderId="23" xfId="1" applyNumberFormat="1" applyFont="1" applyFill="1" applyBorder="1" applyAlignment="1">
      <alignment horizontal="center"/>
    </xf>
    <xf numFmtId="0" fontId="8" fillId="6" borderId="27" xfId="1" applyNumberFormat="1" applyFont="1" applyFill="1" applyBorder="1" applyAlignment="1">
      <alignment horizontal="center"/>
    </xf>
    <xf numFmtId="0" fontId="7" fillId="4" borderId="11" xfId="1" applyNumberFormat="1" applyFont="1" applyFill="1" applyBorder="1" applyAlignment="1">
      <alignment horizontal="center" vertical="center"/>
    </xf>
    <xf numFmtId="164" fontId="23" fillId="5" borderId="0" xfId="1" applyFont="1" applyFill="1" applyAlignment="1">
      <alignment horizontal="center" vertical="center"/>
    </xf>
    <xf numFmtId="164" fontId="24" fillId="5" borderId="0" xfId="1" applyFont="1" applyFill="1" applyAlignment="1">
      <alignment vertical="center"/>
    </xf>
    <xf numFmtId="164" fontId="23" fillId="5" borderId="0" xfId="1" applyNumberFormat="1" applyFont="1" applyFill="1" applyAlignment="1">
      <alignment horizontal="right" vertical="center"/>
    </xf>
    <xf numFmtId="0" fontId="8" fillId="6" borderId="13" xfId="1" applyNumberFormat="1" applyFont="1" applyFill="1" applyBorder="1" applyAlignment="1">
      <alignment horizontal="right"/>
    </xf>
    <xf numFmtId="164" fontId="24" fillId="5" borderId="0" xfId="1" applyFont="1" applyFill="1" applyAlignment="1">
      <alignment horizontal="center"/>
    </xf>
    <xf numFmtId="164" fontId="23" fillId="5" borderId="0" xfId="1" applyNumberFormat="1" applyFont="1" applyFill="1" applyAlignment="1">
      <alignment horizontal="right"/>
    </xf>
    <xf numFmtId="0" fontId="8" fillId="6" borderId="15" xfId="1" applyNumberFormat="1" applyFont="1" applyFill="1" applyBorder="1" applyAlignment="1">
      <alignment horizontal="right"/>
    </xf>
    <xf numFmtId="14" fontId="24" fillId="5" borderId="0" xfId="1" applyNumberFormat="1" applyFont="1" applyFill="1" applyAlignment="1">
      <alignment horizontal="center"/>
    </xf>
    <xf numFmtId="49" fontId="7" fillId="7" borderId="0" xfId="1" applyNumberFormat="1" applyFont="1" applyFill="1" applyAlignment="1">
      <alignment horizontal="center"/>
    </xf>
    <xf numFmtId="164" fontId="23" fillId="5" borderId="0" xfId="1" applyFont="1" applyFill="1"/>
    <xf numFmtId="0" fontId="8" fillId="6" borderId="18" xfId="1" applyNumberFormat="1" applyFont="1" applyFill="1" applyBorder="1" applyAlignment="1">
      <alignment horizontal="right"/>
    </xf>
    <xf numFmtId="164" fontId="23" fillId="5" borderId="0" xfId="1" applyFont="1" applyFill="1" applyAlignment="1">
      <alignment horizontal="right"/>
    </xf>
    <xf numFmtId="0" fontId="8" fillId="6" borderId="20" xfId="1" applyNumberFormat="1" applyFont="1" applyFill="1" applyBorder="1" applyAlignment="1">
      <alignment horizontal="right"/>
    </xf>
    <xf numFmtId="164" fontId="23" fillId="5" borderId="0" xfId="1" applyNumberFormat="1" applyFont="1" applyFill="1" applyBorder="1" applyAlignment="1">
      <alignment horizontal="right"/>
    </xf>
    <xf numFmtId="164" fontId="8" fillId="6" borderId="23" xfId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right"/>
    </xf>
    <xf numFmtId="164" fontId="8" fillId="6" borderId="25" xfId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left"/>
    </xf>
    <xf numFmtId="164" fontId="8" fillId="6" borderId="21" xfId="1" applyNumberFormat="1" applyFont="1" applyFill="1" applyBorder="1" applyAlignment="1">
      <alignment horizontal="right"/>
    </xf>
    <xf numFmtId="0" fontId="8" fillId="6" borderId="31" xfId="1" applyNumberFormat="1" applyFont="1" applyFill="1" applyBorder="1" applyAlignment="1">
      <alignment horizontal="center"/>
    </xf>
    <xf numFmtId="164" fontId="8" fillId="6" borderId="6" xfId="1" applyFont="1" applyFill="1" applyBorder="1" applyAlignment="1">
      <alignment horizontal="center"/>
    </xf>
    <xf numFmtId="0" fontId="8" fillId="6" borderId="42" xfId="1" applyNumberFormat="1" applyFont="1" applyFill="1" applyBorder="1" applyAlignment="1">
      <alignment horizontal="center"/>
    </xf>
    <xf numFmtId="164" fontId="23" fillId="5" borderId="17" xfId="1" applyFont="1" applyFill="1" applyBorder="1" applyAlignment="1">
      <alignment horizontal="center" vertical="center"/>
    </xf>
    <xf numFmtId="14" fontId="23" fillId="5" borderId="17" xfId="1" applyNumberFormat="1" applyFont="1" applyFill="1" applyBorder="1" applyAlignment="1">
      <alignment horizontal="center" vertical="center"/>
    </xf>
    <xf numFmtId="164" fontId="8" fillId="6" borderId="12" xfId="1" applyFont="1" applyFill="1" applyBorder="1" applyAlignment="1">
      <alignment horizontal="center" vertical="center"/>
    </xf>
    <xf numFmtId="164" fontId="8" fillId="6" borderId="24" xfId="1" applyFont="1" applyFill="1" applyBorder="1" applyAlignment="1">
      <alignment horizontal="center" vertical="center"/>
    </xf>
    <xf numFmtId="0" fontId="8" fillId="6" borderId="26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22" fillId="6" borderId="14" xfId="1" applyNumberFormat="1" applyFont="1" applyFill="1" applyBorder="1" applyAlignment="1">
      <alignment horizontal="center" vertical="center" wrapText="1"/>
    </xf>
    <xf numFmtId="0" fontId="8" fillId="6" borderId="23" xfId="1" applyNumberFormat="1" applyFont="1" applyFill="1" applyBorder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 vertical="center"/>
    </xf>
    <xf numFmtId="0" fontId="8" fillId="6" borderId="17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horizontal="center" vertical="center"/>
    </xf>
    <xf numFmtId="164" fontId="8" fillId="6" borderId="43" xfId="1" applyFont="1" applyFill="1" applyBorder="1" applyAlignment="1">
      <alignment horizontal="center" vertical="center"/>
    </xf>
    <xf numFmtId="0" fontId="17" fillId="4" borderId="20" xfId="0" applyFont="1" applyFill="1" applyBorder="1"/>
    <xf numFmtId="0" fontId="8" fillId="4" borderId="21" xfId="1" applyNumberFormat="1" applyFont="1" applyFill="1" applyBorder="1" applyAlignment="1">
      <alignment horizontal="center" vertical="center"/>
    </xf>
    <xf numFmtId="0" fontId="8" fillId="6" borderId="44" xfId="1" applyNumberFormat="1" applyFont="1" applyFill="1" applyBorder="1" applyAlignment="1">
      <alignment horizontal="center" vertical="center"/>
    </xf>
    <xf numFmtId="0" fontId="10" fillId="4" borderId="23" xfId="31" applyFont="1" applyFill="1" applyBorder="1" applyAlignment="1">
      <alignment horizontal="center" vertical="center"/>
    </xf>
    <xf numFmtId="0" fontId="8" fillId="4" borderId="23" xfId="32" applyNumberFormat="1" applyFont="1" applyFill="1" applyBorder="1" applyAlignment="1">
      <alignment horizontal="center"/>
    </xf>
    <xf numFmtId="0" fontId="8" fillId="4" borderId="23" xfId="31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 wrapText="1"/>
    </xf>
    <xf numFmtId="0" fontId="25" fillId="10" borderId="0" xfId="0" applyFont="1" applyFill="1" applyAlignment="1">
      <alignment vertical="top" wrapText="1"/>
    </xf>
    <xf numFmtId="0" fontId="10" fillId="6" borderId="42" xfId="1" applyNumberFormat="1" applyFont="1" applyFill="1" applyBorder="1" applyAlignment="1">
      <alignment horizontal="center"/>
    </xf>
    <xf numFmtId="0" fontId="10" fillId="6" borderId="44" xfId="1" applyNumberFormat="1" applyFont="1" applyFill="1" applyBorder="1" applyAlignment="1">
      <alignment horizontal="center"/>
    </xf>
    <xf numFmtId="0" fontId="10" fillId="6" borderId="45" xfId="1" applyNumberFormat="1" applyFont="1" applyFill="1" applyBorder="1" applyAlignment="1">
      <alignment horizontal="center"/>
    </xf>
    <xf numFmtId="0" fontId="10" fillId="6" borderId="47" xfId="1" applyNumberFormat="1" applyFont="1" applyFill="1" applyBorder="1" applyAlignment="1">
      <alignment horizontal="center"/>
    </xf>
    <xf numFmtId="0" fontId="10" fillId="6" borderId="48" xfId="1" applyNumberFormat="1" applyFont="1" applyFill="1" applyBorder="1" applyAlignment="1">
      <alignment horizontal="center"/>
    </xf>
    <xf numFmtId="0" fontId="10" fillId="6" borderId="41" xfId="1" applyNumberFormat="1" applyFont="1" applyFill="1" applyBorder="1" applyAlignment="1">
      <alignment horizontal="center"/>
    </xf>
    <xf numFmtId="0" fontId="10" fillId="6" borderId="49" xfId="1" applyNumberFormat="1" applyFont="1" applyFill="1" applyBorder="1"/>
    <xf numFmtId="164" fontId="10" fillId="6" borderId="43" xfId="1" applyFont="1" applyFill="1" applyBorder="1" applyAlignment="1">
      <alignment horizontal="center"/>
    </xf>
    <xf numFmtId="164" fontId="10" fillId="6" borderId="42" xfId="1" applyFont="1" applyFill="1" applyBorder="1" applyAlignment="1">
      <alignment horizontal="center"/>
    </xf>
    <xf numFmtId="164" fontId="10" fillId="6" borderId="42" xfId="1" applyNumberFormat="1" applyFont="1" applyFill="1" applyBorder="1" applyAlignment="1">
      <alignment horizontal="center"/>
    </xf>
    <xf numFmtId="164" fontId="10" fillId="6" borderId="50" xfId="1" applyNumberFormat="1" applyFont="1" applyFill="1" applyBorder="1" applyAlignment="1">
      <alignment horizontal="center"/>
    </xf>
    <xf numFmtId="164" fontId="10" fillId="6" borderId="46" xfId="1" applyNumberFormat="1" applyFont="1" applyFill="1" applyBorder="1" applyAlignment="1">
      <alignment horizontal="center"/>
    </xf>
    <xf numFmtId="164" fontId="10" fillId="6" borderId="27" xfId="1" applyFont="1" applyFill="1" applyBorder="1" applyAlignment="1">
      <alignment horizontal="center"/>
    </xf>
    <xf numFmtId="164" fontId="10" fillId="6" borderId="47" xfId="1" applyFont="1" applyFill="1" applyBorder="1" applyAlignment="1">
      <alignment horizontal="center"/>
    </xf>
    <xf numFmtId="164" fontId="10" fillId="6" borderId="28" xfId="1" applyNumberFormat="1" applyFont="1" applyFill="1" applyBorder="1" applyAlignment="1">
      <alignment horizontal="center"/>
    </xf>
    <xf numFmtId="164" fontId="10" fillId="6" borderId="28" xfId="1" applyFont="1" applyFill="1" applyBorder="1" applyAlignment="1">
      <alignment horizontal="center"/>
    </xf>
    <xf numFmtId="0" fontId="9" fillId="0" borderId="0" xfId="0" applyFont="1"/>
    <xf numFmtId="0" fontId="22" fillId="6" borderId="14" xfId="1" applyNumberFormat="1" applyFont="1" applyFill="1" applyBorder="1" applyAlignment="1">
      <alignment horizontal="center" wrapText="1"/>
    </xf>
    <xf numFmtId="0" fontId="22" fillId="6" borderId="16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4" fontId="23" fillId="5" borderId="0" xfId="1" applyFont="1" applyFill="1" applyAlignment="1">
      <alignment horizontal="center"/>
    </xf>
    <xf numFmtId="164" fontId="23" fillId="5" borderId="17" xfId="1" applyFont="1" applyFill="1" applyBorder="1" applyAlignment="1">
      <alignment horizontal="center"/>
    </xf>
    <xf numFmtId="14" fontId="23" fillId="5" borderId="17" xfId="1" applyNumberFormat="1" applyFont="1" applyFill="1" applyBorder="1" applyAlignment="1">
      <alignment horizontal="center"/>
    </xf>
    <xf numFmtId="164" fontId="8" fillId="6" borderId="12" xfId="1" applyFont="1" applyFill="1" applyBorder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4" fontId="8" fillId="6" borderId="24" xfId="1" applyFont="1" applyFill="1" applyBorder="1" applyAlignment="1">
      <alignment horizontal="center"/>
    </xf>
    <xf numFmtId="0" fontId="7" fillId="0" borderId="0" xfId="0" applyFont="1"/>
    <xf numFmtId="0" fontId="8" fillId="6" borderId="51" xfId="1" applyNumberFormat="1" applyFont="1" applyFill="1" applyBorder="1" applyAlignment="1">
      <alignment horizontal="center"/>
    </xf>
    <xf numFmtId="164" fontId="8" fillId="6" borderId="43" xfId="1" applyFont="1" applyFill="1" applyBorder="1" applyAlignment="1">
      <alignment horizontal="center"/>
    </xf>
    <xf numFmtId="164" fontId="8" fillId="6" borderId="42" xfId="1" applyFont="1" applyFill="1" applyBorder="1" applyAlignment="1">
      <alignment horizontal="center"/>
    </xf>
    <xf numFmtId="164" fontId="8" fillId="6" borderId="42" xfId="1" applyNumberFormat="1" applyFont="1" applyFill="1" applyBorder="1" applyAlignment="1">
      <alignment horizontal="right"/>
    </xf>
    <xf numFmtId="0" fontId="8" fillId="6" borderId="45" xfId="1" applyNumberFormat="1" applyFont="1" applyFill="1" applyBorder="1" applyAlignment="1">
      <alignment horizontal="center"/>
    </xf>
    <xf numFmtId="0" fontId="8" fillId="6" borderId="6" xfId="1" applyNumberFormat="1" applyFont="1" applyFill="1" applyBorder="1" applyAlignment="1">
      <alignment horizontal="center"/>
    </xf>
    <xf numFmtId="164" fontId="8" fillId="6" borderId="7" xfId="1" applyFont="1" applyFill="1" applyBorder="1" applyAlignment="1">
      <alignment horizontal="center"/>
    </xf>
    <xf numFmtId="164" fontId="8" fillId="6" borderId="52" xfId="1" applyNumberFormat="1" applyFont="1" applyFill="1" applyBorder="1" applyAlignment="1">
      <alignment horizontal="right"/>
    </xf>
    <xf numFmtId="0" fontId="8" fillId="6" borderId="1" xfId="1" applyNumberFormat="1" applyFont="1" applyFill="1" applyBorder="1" applyAlignment="1">
      <alignment horizontal="center"/>
    </xf>
    <xf numFmtId="164" fontId="8" fillId="6" borderId="1" xfId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right"/>
    </xf>
    <xf numFmtId="0" fontId="0" fillId="0" borderId="0" xfId="0"/>
    <xf numFmtId="0" fontId="10" fillId="6" borderId="27" xfId="1" applyNumberFormat="1" applyFont="1" applyFill="1" applyBorder="1" applyAlignment="1">
      <alignment horizontal="center"/>
    </xf>
    <xf numFmtId="0" fontId="1" fillId="8" borderId="13" xfId="9" applyNumberFormat="1" applyFill="1" applyBorder="1" applyAlignment="1">
      <alignment horizontal="left"/>
    </xf>
    <xf numFmtId="164" fontId="10" fillId="6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8" borderId="14" xfId="9" applyFont="1" applyFill="1" applyBorder="1"/>
    <xf numFmtId="0" fontId="1" fillId="2" borderId="0" xfId="9" applyNumberFormat="1" applyFill="1" applyBorder="1" applyAlignment="1">
      <alignment horizontal="left"/>
    </xf>
    <xf numFmtId="164" fontId="0" fillId="2" borderId="0" xfId="9" applyFont="1" applyFill="1" applyBorder="1"/>
    <xf numFmtId="0" fontId="10" fillId="6" borderId="11" xfId="1" applyNumberFormat="1" applyFont="1" applyFill="1" applyBorder="1" applyAlignment="1">
      <alignment horizontal="center"/>
    </xf>
    <xf numFmtId="0" fontId="10" fillId="6" borderId="51" xfId="1" applyNumberFormat="1" applyFont="1" applyFill="1" applyBorder="1" applyAlignment="1">
      <alignment horizontal="center"/>
    </xf>
    <xf numFmtId="49" fontId="10" fillId="6" borderId="1" xfId="1" applyNumberFormat="1" applyFont="1" applyFill="1" applyBorder="1" applyAlignment="1">
      <alignment horizontal="center"/>
    </xf>
    <xf numFmtId="49" fontId="10" fillId="6" borderId="24" xfId="1" applyNumberFormat="1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164" fontId="10" fillId="6" borderId="43" xfId="1" applyNumberFormat="1" applyFont="1" applyFill="1" applyBorder="1" applyAlignment="1">
      <alignment horizontal="center"/>
    </xf>
    <xf numFmtId="0" fontId="8" fillId="6" borderId="54" xfId="1" applyNumberFormat="1" applyFont="1" applyFill="1" applyBorder="1" applyAlignment="1">
      <alignment horizontal="center"/>
    </xf>
    <xf numFmtId="0" fontId="8" fillId="6" borderId="55" xfId="1" applyNumberFormat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left"/>
    </xf>
    <xf numFmtId="164" fontId="8" fillId="6" borderId="44" xfId="1" applyFont="1" applyFill="1" applyBorder="1" applyAlignment="1">
      <alignment horizontal="center" vertical="center"/>
    </xf>
    <xf numFmtId="0" fontId="8" fillId="6" borderId="51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37" xfId="1" applyNumberFormat="1" applyFont="1" applyFill="1" applyBorder="1" applyAlignment="1">
      <alignment horizontal="center" vertical="center"/>
    </xf>
    <xf numFmtId="164" fontId="24" fillId="5" borderId="0" xfId="1" applyFont="1" applyFill="1" applyAlignment="1">
      <alignment horizontal="center" vertical="center"/>
    </xf>
    <xf numFmtId="164" fontId="23" fillId="5" borderId="0" xfId="1" applyNumberFormat="1" applyFont="1" applyFill="1" applyAlignment="1">
      <alignment horizontal="center" vertical="center"/>
    </xf>
    <xf numFmtId="164" fontId="23" fillId="5" borderId="0" xfId="1" applyNumberFormat="1" applyFont="1" applyFill="1" applyAlignment="1">
      <alignment horizontal="center"/>
    </xf>
    <xf numFmtId="164" fontId="23" fillId="5" borderId="0" xfId="1" applyNumberFormat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center"/>
    </xf>
    <xf numFmtId="164" fontId="8" fillId="6" borderId="21" xfId="1" applyNumberFormat="1" applyFont="1" applyFill="1" applyBorder="1" applyAlignment="1">
      <alignment horizontal="center"/>
    </xf>
    <xf numFmtId="164" fontId="8" fillId="6" borderId="43" xfId="1" applyNumberFormat="1" applyFont="1" applyFill="1" applyBorder="1" applyAlignment="1">
      <alignment horizontal="center"/>
    </xf>
    <xf numFmtId="164" fontId="8" fillId="6" borderId="24" xfId="1" applyNumberFormat="1" applyFont="1" applyFill="1" applyBorder="1" applyAlignment="1">
      <alignment horizontal="center"/>
    </xf>
    <xf numFmtId="164" fontId="8" fillId="6" borderId="32" xfId="1" applyNumberFormat="1" applyFont="1" applyFill="1" applyBorder="1" applyAlignment="1">
      <alignment horizontal="center"/>
    </xf>
    <xf numFmtId="164" fontId="8" fillId="6" borderId="12" xfId="1" applyNumberFormat="1" applyFont="1" applyFill="1" applyBorder="1" applyAlignment="1">
      <alignment horizontal="center"/>
    </xf>
    <xf numFmtId="164" fontId="10" fillId="6" borderId="1" xfId="1" applyNumberFormat="1" applyFont="1" applyFill="1" applyBorder="1" applyAlignment="1">
      <alignment horizontal="center"/>
    </xf>
    <xf numFmtId="0" fontId="10" fillId="6" borderId="6" xfId="1" applyNumberFormat="1" applyFont="1" applyFill="1" applyBorder="1" applyAlignment="1">
      <alignment horizontal="center"/>
    </xf>
    <xf numFmtId="164" fontId="10" fillId="6" borderId="32" xfId="1" applyNumberFormat="1" applyFont="1" applyFill="1" applyBorder="1" applyAlignment="1">
      <alignment horizontal="center"/>
    </xf>
    <xf numFmtId="0" fontId="26" fillId="12" borderId="0" xfId="0" applyFont="1" applyFill="1" applyBorder="1" applyAlignment="1">
      <alignment horizontal="center" vertical="center"/>
    </xf>
    <xf numFmtId="0" fontId="18" fillId="13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0" fontId="20" fillId="13" borderId="30" xfId="0" applyFont="1" applyFill="1" applyBorder="1" applyAlignment="1">
      <alignment horizontal="center" vertical="center"/>
    </xf>
    <xf numFmtId="164" fontId="11" fillId="5" borderId="44" xfId="1" applyFont="1" applyFill="1" applyBorder="1" applyAlignment="1">
      <alignment horizontal="center" vertical="center"/>
    </xf>
    <xf numFmtId="164" fontId="12" fillId="5" borderId="44" xfId="1" applyFont="1" applyFill="1" applyBorder="1" applyAlignment="1">
      <alignment horizontal="center" vertical="center"/>
    </xf>
    <xf numFmtId="164" fontId="11" fillId="5" borderId="43" xfId="1" applyNumberFormat="1" applyFont="1" applyFill="1" applyBorder="1" applyAlignment="1">
      <alignment horizontal="center" vertical="center"/>
    </xf>
    <xf numFmtId="164" fontId="11" fillId="5" borderId="0" xfId="1" applyFont="1" applyFill="1" applyBorder="1" applyAlignment="1">
      <alignment horizontal="center"/>
    </xf>
    <xf numFmtId="164" fontId="11" fillId="5" borderId="58" xfId="1" applyNumberFormat="1" applyFont="1" applyFill="1" applyBorder="1" applyAlignment="1">
      <alignment horizontal="center"/>
    </xf>
    <xf numFmtId="0" fontId="10" fillId="6" borderId="59" xfId="1" applyNumberFormat="1" applyFont="1" applyFill="1" applyBorder="1" applyAlignment="1">
      <alignment horizontal="right"/>
    </xf>
    <xf numFmtId="0" fontId="8" fillId="6" borderId="52" xfId="1" applyNumberFormat="1" applyFont="1" applyFill="1" applyBorder="1" applyAlignment="1">
      <alignment horizontal="center"/>
    </xf>
    <xf numFmtId="0" fontId="8" fillId="3" borderId="60" xfId="1" applyNumberFormat="1" applyFont="1" applyFill="1" applyBorder="1" applyAlignment="1">
      <alignment horizontal="right"/>
    </xf>
    <xf numFmtId="0" fontId="8" fillId="3" borderId="61" xfId="1" applyNumberFormat="1" applyFont="1" applyFill="1" applyBorder="1" applyAlignment="1">
      <alignment horizontal="center"/>
    </xf>
    <xf numFmtId="0" fontId="9" fillId="9" borderId="11" xfId="1" applyNumberFormat="1" applyFont="1" applyFill="1" applyBorder="1" applyAlignment="1">
      <alignment horizontal="center" vertical="center"/>
    </xf>
    <xf numFmtId="0" fontId="7" fillId="9" borderId="12" xfId="1" applyNumberFormat="1" applyFont="1" applyFill="1" applyBorder="1" applyAlignment="1">
      <alignment horizontal="center" vertical="center"/>
    </xf>
    <xf numFmtId="0" fontId="8" fillId="9" borderId="23" xfId="1" applyNumberFormat="1" applyFont="1" applyFill="1" applyBorder="1" applyAlignment="1">
      <alignment horizontal="center"/>
    </xf>
    <xf numFmtId="164" fontId="8" fillId="9" borderId="12" xfId="1" applyFont="1" applyFill="1" applyBorder="1" applyAlignment="1">
      <alignment horizontal="center"/>
    </xf>
    <xf numFmtId="164" fontId="8" fillId="9" borderId="23" xfId="1" applyFont="1" applyFill="1" applyBorder="1" applyAlignment="1">
      <alignment horizontal="center"/>
    </xf>
    <xf numFmtId="164" fontId="8" fillId="9" borderId="23" xfId="1" applyNumberFormat="1" applyFont="1" applyFill="1" applyBorder="1" applyAlignment="1">
      <alignment horizontal="center"/>
    </xf>
    <xf numFmtId="0" fontId="10" fillId="6" borderId="52" xfId="1" applyNumberFormat="1" applyFont="1" applyFill="1" applyBorder="1" applyAlignment="1">
      <alignment horizontal="center"/>
    </xf>
    <xf numFmtId="164" fontId="2" fillId="14" borderId="20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" fillId="14" borderId="15" xfId="0" applyFont="1" applyFill="1" applyBorder="1" applyAlignment="1">
      <alignment horizontal="left"/>
    </xf>
    <xf numFmtId="0" fontId="2" fillId="14" borderId="20" xfId="0" applyFont="1" applyFill="1" applyBorder="1" applyAlignment="1">
      <alignment horizontal="left"/>
    </xf>
    <xf numFmtId="6" fontId="2" fillId="14" borderId="16" xfId="0" applyNumberFormat="1" applyFont="1" applyFill="1" applyBorder="1" applyAlignment="1">
      <alignment horizontal="center"/>
    </xf>
    <xf numFmtId="164" fontId="2" fillId="14" borderId="16" xfId="0" applyNumberFormat="1" applyFont="1" applyFill="1" applyBorder="1" applyAlignment="1">
      <alignment horizontal="center"/>
    </xf>
    <xf numFmtId="164" fontId="2" fillId="14" borderId="21" xfId="0" applyNumberFormat="1" applyFont="1" applyFill="1" applyBorder="1" applyAlignment="1">
      <alignment horizontal="center"/>
    </xf>
    <xf numFmtId="0" fontId="2" fillId="14" borderId="37" xfId="0" applyFont="1" applyFill="1" applyBorder="1" applyAlignment="1">
      <alignment horizontal="center" vertical="center"/>
    </xf>
    <xf numFmtId="0" fontId="2" fillId="14" borderId="15" xfId="0" applyFont="1" applyFill="1" applyBorder="1" applyAlignment="1">
      <alignment horizontal="center" vertical="center"/>
    </xf>
    <xf numFmtId="164" fontId="2" fillId="14" borderId="15" xfId="0" applyNumberFormat="1" applyFont="1" applyFill="1" applyBorder="1" applyAlignment="1">
      <alignment horizontal="center" vertical="center"/>
    </xf>
    <xf numFmtId="0" fontId="2" fillId="14" borderId="62" xfId="0" applyFont="1" applyFill="1" applyBorder="1" applyAlignment="1">
      <alignment horizontal="left" vertical="center"/>
    </xf>
    <xf numFmtId="0" fontId="2" fillId="14" borderId="63" xfId="0" applyFont="1" applyFill="1" applyBorder="1" applyAlignment="1">
      <alignment horizontal="center" vertical="center"/>
    </xf>
    <xf numFmtId="0" fontId="2" fillId="14" borderId="64" xfId="0" applyFont="1" applyFill="1" applyBorder="1" applyAlignment="1">
      <alignment horizontal="center" vertical="center"/>
    </xf>
    <xf numFmtId="0" fontId="2" fillId="14" borderId="65" xfId="0" applyFont="1" applyFill="1" applyBorder="1" applyAlignment="1">
      <alignment horizontal="left" vertical="center"/>
    </xf>
    <xf numFmtId="0" fontId="10" fillId="3" borderId="23" xfId="1" applyNumberFormat="1" applyFont="1" applyFill="1" applyBorder="1" applyAlignment="1">
      <alignment horizontal="center"/>
    </xf>
    <xf numFmtId="164" fontId="10" fillId="3" borderId="12" xfId="1" applyFont="1" applyFill="1" applyBorder="1" applyAlignment="1">
      <alignment horizontal="center"/>
    </xf>
    <xf numFmtId="164" fontId="10" fillId="3" borderId="23" xfId="1" applyFont="1" applyFill="1" applyBorder="1" applyAlignment="1">
      <alignment horizontal="center"/>
    </xf>
    <xf numFmtId="164" fontId="10" fillId="3" borderId="23" xfId="1" applyNumberFormat="1" applyFont="1" applyFill="1" applyBorder="1" applyAlignment="1">
      <alignment horizontal="right"/>
    </xf>
    <xf numFmtId="0" fontId="9" fillId="3" borderId="11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164" fontId="20" fillId="14" borderId="47" xfId="0" applyNumberFormat="1" applyFont="1" applyFill="1" applyBorder="1" applyAlignment="1">
      <alignment horizontal="center" vertical="center"/>
    </xf>
    <xf numFmtId="164" fontId="27" fillId="14" borderId="47" xfId="0" applyNumberFormat="1" applyFont="1" applyFill="1" applyBorder="1" applyAlignment="1">
      <alignment horizontal="center" vertical="center"/>
    </xf>
    <xf numFmtId="164" fontId="20" fillId="14" borderId="28" xfId="0" applyNumberFormat="1" applyFont="1" applyFill="1" applyBorder="1" applyAlignment="1">
      <alignment horizontal="center" vertical="center"/>
    </xf>
    <xf numFmtId="164" fontId="8" fillId="6" borderId="1" xfId="1" applyFont="1" applyFill="1" applyBorder="1" applyAlignment="1">
      <alignment horizontal="center" vertical="center"/>
    </xf>
    <xf numFmtId="164" fontId="8" fillId="6" borderId="10" xfId="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 vertical="center"/>
    </xf>
    <xf numFmtId="164" fontId="20" fillId="3" borderId="47" xfId="0" applyNumberFormat="1" applyFont="1" applyFill="1" applyBorder="1" applyAlignment="1">
      <alignment horizontal="center" vertical="center"/>
    </xf>
    <xf numFmtId="164" fontId="2" fillId="14" borderId="66" xfId="0" applyNumberFormat="1" applyFont="1" applyFill="1" applyBorder="1" applyAlignment="1">
      <alignment horizontal="right" vertical="center"/>
    </xf>
    <xf numFmtId="164" fontId="2" fillId="14" borderId="67" xfId="0" applyNumberFormat="1" applyFont="1" applyFill="1" applyBorder="1" applyAlignment="1">
      <alignment horizontal="right" vertical="center"/>
    </xf>
    <xf numFmtId="6" fontId="2" fillId="14" borderId="55" xfId="0" applyNumberFormat="1" applyFont="1" applyFill="1" applyBorder="1" applyAlignment="1">
      <alignment horizontal="right"/>
    </xf>
    <xf numFmtId="0" fontId="17" fillId="3" borderId="2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/>
    </xf>
    <xf numFmtId="0" fontId="31" fillId="4" borderId="1" xfId="0" applyFont="1" applyFill="1" applyBorder="1" applyAlignment="1">
      <alignment horizontal="center"/>
    </xf>
    <xf numFmtId="6" fontId="17" fillId="0" borderId="0" xfId="0" applyNumberFormat="1" applyFont="1"/>
    <xf numFmtId="164" fontId="17" fillId="3" borderId="8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0" xfId="0" applyFont="1"/>
    <xf numFmtId="164" fontId="17" fillId="3" borderId="9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6" fontId="31" fillId="4" borderId="1" xfId="0" applyNumberFormat="1" applyFont="1" applyFill="1" applyBorder="1" applyAlignment="1">
      <alignment horizontal="center"/>
    </xf>
    <xf numFmtId="164" fontId="0" fillId="8" borderId="16" xfId="9" applyFont="1" applyFill="1" applyBorder="1"/>
    <xf numFmtId="164" fontId="0" fillId="8" borderId="21" xfId="9" applyFont="1" applyFill="1" applyBorder="1"/>
    <xf numFmtId="0" fontId="17" fillId="8" borderId="20" xfId="0" applyFont="1" applyFill="1" applyBorder="1"/>
    <xf numFmtId="0" fontId="17" fillId="8" borderId="21" xfId="0" applyFont="1" applyFill="1" applyBorder="1"/>
    <xf numFmtId="0" fontId="37" fillId="8" borderId="23" xfId="0" applyFont="1" applyFill="1" applyBorder="1"/>
    <xf numFmtId="0" fontId="6" fillId="0" borderId="0" xfId="0" applyFont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41" fillId="4" borderId="1" xfId="0" applyFont="1" applyFill="1" applyBorder="1" applyAlignment="1">
      <alignment horizontal="center"/>
    </xf>
    <xf numFmtId="0" fontId="42" fillId="9" borderId="23" xfId="0" applyFont="1" applyFill="1" applyBorder="1" applyAlignment="1">
      <alignment horizontal="center" vertical="center"/>
    </xf>
    <xf numFmtId="0" fontId="42" fillId="9" borderId="12" xfId="0" applyFont="1" applyFill="1" applyBorder="1" applyAlignment="1">
      <alignment horizontal="center" vertical="center"/>
    </xf>
    <xf numFmtId="0" fontId="42" fillId="4" borderId="39" xfId="0" applyFont="1" applyFill="1" applyBorder="1" applyAlignment="1">
      <alignment horizontal="center" vertical="center"/>
    </xf>
    <xf numFmtId="0" fontId="42" fillId="4" borderId="38" xfId="0" applyFont="1" applyFill="1" applyBorder="1" applyAlignment="1">
      <alignment horizontal="center" vertical="center"/>
    </xf>
    <xf numFmtId="0" fontId="42" fillId="4" borderId="68" xfId="0" applyFont="1" applyFill="1" applyBorder="1" applyAlignment="1">
      <alignment horizontal="center" vertical="center"/>
    </xf>
    <xf numFmtId="6" fontId="42" fillId="4" borderId="38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Border="1"/>
    <xf numFmtId="0" fontId="2" fillId="14" borderId="17" xfId="0" applyFont="1" applyFill="1" applyBorder="1" applyAlignment="1">
      <alignment horizontal="left" vertical="center"/>
    </xf>
    <xf numFmtId="164" fontId="20" fillId="14" borderId="45" xfId="0" applyNumberFormat="1" applyFont="1" applyFill="1" applyBorder="1" applyAlignment="1">
      <alignment horizontal="center" vertical="center"/>
    </xf>
    <xf numFmtId="0" fontId="2" fillId="14" borderId="56" xfId="0" applyFont="1" applyFill="1" applyBorder="1" applyAlignment="1">
      <alignment horizontal="center" vertical="center"/>
    </xf>
    <xf numFmtId="0" fontId="2" fillId="14" borderId="57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left" vertical="center"/>
    </xf>
    <xf numFmtId="16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43" fillId="13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30" fillId="3" borderId="1" xfId="0" applyFont="1" applyFill="1" applyBorder="1" applyAlignment="1">
      <alignment horizontal="left" vertical="center"/>
    </xf>
    <xf numFmtId="0" fontId="17" fillId="0" borderId="0" xfId="0" applyFont="1" applyBorder="1"/>
    <xf numFmtId="0" fontId="17" fillId="2" borderId="0" xfId="0" applyFont="1" applyFill="1" applyBorder="1" applyAlignment="1">
      <alignment horizontal="center"/>
    </xf>
    <xf numFmtId="6" fontId="17" fillId="2" borderId="0" xfId="0" applyNumberFormat="1" applyFont="1" applyFill="1" applyBorder="1" applyAlignment="1">
      <alignment horizontal="center"/>
    </xf>
    <xf numFmtId="0" fontId="0" fillId="8" borderId="37" xfId="0" applyFont="1" applyFill="1" applyBorder="1"/>
    <xf numFmtId="0" fontId="31" fillId="4" borderId="8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38" fillId="2" borderId="0" xfId="0" applyFont="1" applyFill="1" applyBorder="1"/>
    <xf numFmtId="0" fontId="38" fillId="2" borderId="0" xfId="0" applyFont="1" applyFill="1" applyBorder="1" applyAlignment="1">
      <alignment horizontal="center"/>
    </xf>
    <xf numFmtId="0" fontId="39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40" fillId="2" borderId="0" xfId="0" applyFont="1" applyFill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7" fillId="2" borderId="0" xfId="0" applyFont="1" applyFill="1" applyBorder="1" applyAlignment="1">
      <alignment horizontal="center" vertical="center"/>
    </xf>
    <xf numFmtId="0" fontId="46" fillId="0" borderId="0" xfId="33" applyFont="1" applyAlignment="1">
      <alignment vertical="center"/>
    </xf>
    <xf numFmtId="0" fontId="46" fillId="0" borderId="0" xfId="0" applyFont="1"/>
    <xf numFmtId="0" fontId="48" fillId="4" borderId="39" xfId="0" applyFont="1" applyFill="1" applyBorder="1" applyAlignment="1">
      <alignment horizontal="right" vertical="center"/>
    </xf>
    <xf numFmtId="0" fontId="49" fillId="4" borderId="38" xfId="0" applyFont="1" applyFill="1" applyBorder="1" applyAlignment="1">
      <alignment horizontal="center" vertical="center" wrapText="1"/>
    </xf>
    <xf numFmtId="0" fontId="49" fillId="4" borderId="38" xfId="0" applyFont="1" applyFill="1" applyBorder="1" applyAlignment="1">
      <alignment horizontal="center" vertical="center"/>
    </xf>
    <xf numFmtId="0" fontId="8" fillId="3" borderId="23" xfId="1" applyNumberFormat="1" applyFont="1" applyFill="1" applyBorder="1" applyAlignment="1">
      <alignment horizontal="center"/>
    </xf>
    <xf numFmtId="164" fontId="8" fillId="3" borderId="12" xfId="1" applyFont="1" applyFill="1" applyBorder="1" applyAlignment="1">
      <alignment horizontal="center"/>
    </xf>
    <xf numFmtId="164" fontId="8" fillId="3" borderId="23" xfId="1" applyFont="1" applyFill="1" applyBorder="1" applyAlignment="1">
      <alignment horizontal="center"/>
    </xf>
    <xf numFmtId="164" fontId="8" fillId="3" borderId="23" xfId="1" applyNumberFormat="1" applyFont="1" applyFill="1" applyBorder="1" applyAlignment="1">
      <alignment horizontal="right"/>
    </xf>
    <xf numFmtId="0" fontId="8" fillId="6" borderId="28" xfId="1" applyNumberFormat="1" applyFont="1" applyFill="1" applyBorder="1"/>
    <xf numFmtId="0" fontId="28" fillId="0" borderId="0" xfId="0" applyNumberFormat="1" applyFont="1" applyFill="1" applyBorder="1" applyAlignment="1" applyProtection="1">
      <alignment vertical="center"/>
    </xf>
    <xf numFmtId="6" fontId="31" fillId="4" borderId="10" xfId="0" applyNumberFormat="1" applyFont="1" applyFill="1" applyBorder="1" applyAlignment="1">
      <alignment horizontal="center"/>
    </xf>
    <xf numFmtId="0" fontId="41" fillId="4" borderId="30" xfId="0" applyFont="1" applyFill="1" applyBorder="1" applyAlignment="1">
      <alignment horizontal="center"/>
    </xf>
    <xf numFmtId="0" fontId="31" fillId="4" borderId="20" xfId="0" applyFont="1" applyFill="1" applyBorder="1" applyAlignment="1">
      <alignment horizontal="center"/>
    </xf>
    <xf numFmtId="0" fontId="41" fillId="4" borderId="22" xfId="0" applyFont="1" applyFill="1" applyBorder="1" applyAlignment="1">
      <alignment horizontal="center"/>
    </xf>
    <xf numFmtId="0" fontId="44" fillId="4" borderId="39" xfId="0" applyFont="1" applyFill="1" applyBorder="1" applyAlignment="1">
      <alignment horizontal="left" vertical="center"/>
    </xf>
    <xf numFmtId="0" fontId="44" fillId="4" borderId="38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6" fontId="2" fillId="14" borderId="67" xfId="0" applyNumberFormat="1" applyFont="1" applyFill="1" applyBorder="1" applyAlignment="1">
      <alignment horizontal="right" vertical="center"/>
    </xf>
    <xf numFmtId="0" fontId="0" fillId="8" borderId="20" xfId="9" applyNumberFormat="1" applyFont="1" applyFill="1" applyBorder="1" applyAlignment="1">
      <alignment horizontal="left"/>
    </xf>
    <xf numFmtId="0" fontId="17" fillId="17" borderId="1" xfId="0" applyFont="1" applyFill="1" applyBorder="1" applyAlignment="1">
      <alignment horizontal="center" vertical="center"/>
    </xf>
    <xf numFmtId="0" fontId="51" fillId="0" borderId="5" xfId="0" applyFont="1" applyBorder="1" applyAlignment="1">
      <alignment horizontal="left" vertical="center"/>
    </xf>
    <xf numFmtId="0" fontId="52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54" fillId="0" borderId="0" xfId="0" applyFont="1" applyBorder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17" fillId="17" borderId="4" xfId="0" applyFont="1" applyFill="1" applyBorder="1" applyAlignment="1">
      <alignment horizontal="center" vertical="center"/>
    </xf>
    <xf numFmtId="0" fontId="59" fillId="0" borderId="0" xfId="0" applyFont="1" applyAlignment="1"/>
    <xf numFmtId="0" fontId="57" fillId="0" borderId="0" xfId="0" applyFont="1" applyAlignment="1"/>
    <xf numFmtId="0" fontId="31" fillId="9" borderId="69" xfId="0" applyFont="1" applyFill="1" applyBorder="1" applyAlignment="1">
      <alignment horizontal="center"/>
    </xf>
    <xf numFmtId="0" fontId="36" fillId="9" borderId="34" xfId="0" applyFont="1" applyFill="1" applyBorder="1" applyAlignment="1">
      <alignment horizontal="center"/>
    </xf>
    <xf numFmtId="6" fontId="31" fillId="4" borderId="7" xfId="0" applyNumberFormat="1" applyFont="1" applyFill="1" applyBorder="1" applyAlignment="1">
      <alignment horizontal="center"/>
    </xf>
    <xf numFmtId="0" fontId="31" fillId="9" borderId="33" xfId="0" applyFont="1" applyFill="1" applyBorder="1" applyAlignment="1">
      <alignment horizontal="center"/>
    </xf>
    <xf numFmtId="6" fontId="36" fillId="4" borderId="46" xfId="0" applyNumberFormat="1" applyFont="1" applyFill="1" applyBorder="1" applyAlignment="1">
      <alignment horizontal="center"/>
    </xf>
    <xf numFmtId="0" fontId="2" fillId="17" borderId="4" xfId="0" applyFont="1" applyFill="1" applyBorder="1" applyAlignment="1">
      <alignment horizontal="center" vertical="center"/>
    </xf>
    <xf numFmtId="0" fontId="31" fillId="4" borderId="30" xfId="0" applyFont="1" applyFill="1" applyBorder="1" applyAlignment="1">
      <alignment horizontal="center"/>
    </xf>
    <xf numFmtId="6" fontId="31" fillId="4" borderId="38" xfId="0" applyNumberFormat="1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0" fillId="2" borderId="4" xfId="0" applyFont="1" applyFill="1" applyBorder="1" applyAlignment="1">
      <alignment horizontal="center" vertical="center"/>
    </xf>
    <xf numFmtId="0" fontId="17" fillId="17" borderId="5" xfId="0" applyFont="1" applyFill="1" applyBorder="1" applyAlignment="1">
      <alignment horizontal="left" vertical="center"/>
    </xf>
    <xf numFmtId="164" fontId="17" fillId="17" borderId="1" xfId="0" applyNumberFormat="1" applyFont="1" applyFill="1" applyBorder="1" applyAlignment="1">
      <alignment horizontal="center" vertical="center"/>
    </xf>
    <xf numFmtId="0" fontId="52" fillId="17" borderId="1" xfId="0" applyFont="1" applyFill="1" applyBorder="1" applyAlignment="1">
      <alignment horizontal="center" vertical="center"/>
    </xf>
    <xf numFmtId="0" fontId="53" fillId="17" borderId="1" xfId="0" applyFont="1" applyFill="1" applyBorder="1" applyAlignment="1">
      <alignment horizontal="center" vertical="center"/>
    </xf>
    <xf numFmtId="0" fontId="19" fillId="17" borderId="1" xfId="0" applyFont="1" applyFill="1" applyBorder="1" applyAlignment="1">
      <alignment horizontal="center" vertical="center"/>
    </xf>
    <xf numFmtId="0" fontId="17" fillId="17" borderId="1" xfId="0" applyFont="1" applyFill="1" applyBorder="1" applyAlignment="1">
      <alignment horizontal="left" vertical="center"/>
    </xf>
    <xf numFmtId="0" fontId="51" fillId="17" borderId="5" xfId="0" applyFont="1" applyFill="1" applyBorder="1" applyAlignment="1">
      <alignment horizontal="left" vertical="center"/>
    </xf>
    <xf numFmtId="0" fontId="60" fillId="0" borderId="0" xfId="0" applyFont="1" applyAlignment="1">
      <alignment horizontal="center"/>
    </xf>
    <xf numFmtId="0" fontId="32" fillId="17" borderId="4" xfId="0" applyFont="1" applyFill="1" applyBorder="1" applyAlignment="1">
      <alignment horizontal="center" vertical="center"/>
    </xf>
    <xf numFmtId="0" fontId="29" fillId="11" borderId="51" xfId="0" applyFont="1" applyFill="1" applyBorder="1" applyAlignment="1">
      <alignment horizontal="center" vertical="center"/>
    </xf>
    <xf numFmtId="0" fontId="29" fillId="11" borderId="44" xfId="0" applyFont="1" applyFill="1" applyBorder="1" applyAlignment="1">
      <alignment horizontal="center" vertical="center"/>
    </xf>
    <xf numFmtId="0" fontId="29" fillId="11" borderId="43" xfId="0" applyFont="1" applyFill="1" applyBorder="1" applyAlignment="1">
      <alignment horizontal="center" vertical="center"/>
    </xf>
    <xf numFmtId="0" fontId="29" fillId="11" borderId="56" xfId="0" applyFont="1" applyFill="1" applyBorder="1" applyAlignment="1">
      <alignment horizontal="center" vertical="center"/>
    </xf>
    <xf numFmtId="0" fontId="29" fillId="11" borderId="57" xfId="0" applyFont="1" applyFill="1" applyBorder="1" applyAlignment="1">
      <alignment horizontal="center" vertical="center"/>
    </xf>
    <xf numFmtId="0" fontId="29" fillId="11" borderId="38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6" fontId="50" fillId="15" borderId="20" xfId="0" applyNumberFormat="1" applyFont="1" applyFill="1" applyBorder="1" applyAlignment="1">
      <alignment horizontal="center"/>
    </xf>
    <xf numFmtId="6" fontId="50" fillId="15" borderId="21" xfId="0" applyNumberFormat="1" applyFont="1" applyFill="1" applyBorder="1" applyAlignment="1">
      <alignment horizontal="center"/>
    </xf>
    <xf numFmtId="6" fontId="30" fillId="15" borderId="13" xfId="0" applyNumberFormat="1" applyFont="1" applyFill="1" applyBorder="1" applyAlignment="1">
      <alignment horizontal="center"/>
    </xf>
    <xf numFmtId="6" fontId="30" fillId="15" borderId="14" xfId="0" applyNumberFormat="1" applyFont="1" applyFill="1" applyBorder="1" applyAlignment="1">
      <alignment horizontal="center"/>
    </xf>
    <xf numFmtId="6" fontId="50" fillId="15" borderId="13" xfId="0" applyNumberFormat="1" applyFont="1" applyFill="1" applyBorder="1" applyAlignment="1">
      <alignment horizontal="center"/>
    </xf>
    <xf numFmtId="6" fontId="50" fillId="15" borderId="14" xfId="0" applyNumberFormat="1" applyFont="1" applyFill="1" applyBorder="1" applyAlignment="1">
      <alignment horizontal="center"/>
    </xf>
    <xf numFmtId="0" fontId="26" fillId="16" borderId="59" xfId="0" applyFont="1" applyFill="1" applyBorder="1" applyAlignment="1">
      <alignment horizontal="center"/>
    </xf>
    <xf numFmtId="0" fontId="26" fillId="16" borderId="52" xfId="0" applyFont="1" applyFill="1" applyBorder="1" applyAlignment="1">
      <alignment horizontal="center"/>
    </xf>
    <xf numFmtId="0" fontId="30" fillId="15" borderId="15" xfId="0" applyFont="1" applyFill="1" applyBorder="1" applyAlignment="1">
      <alignment horizontal="center"/>
    </xf>
    <xf numFmtId="0" fontId="30" fillId="15" borderId="16" xfId="0" applyFont="1" applyFill="1" applyBorder="1" applyAlignment="1">
      <alignment horizontal="center"/>
    </xf>
    <xf numFmtId="0" fontId="37" fillId="8" borderId="11" xfId="0" applyFont="1" applyFill="1" applyBorder="1" applyAlignment="1">
      <alignment horizontal="center"/>
    </xf>
    <xf numFmtId="0" fontId="37" fillId="8" borderId="12" xfId="0" applyFont="1" applyFill="1" applyBorder="1" applyAlignment="1">
      <alignment horizontal="center"/>
    </xf>
    <xf numFmtId="0" fontId="31" fillId="4" borderId="37" xfId="0" applyFont="1" applyFill="1" applyBorder="1" applyAlignment="1">
      <alignment horizontal="center"/>
    </xf>
    <xf numFmtId="0" fontId="31" fillId="4" borderId="10" xfId="0" applyFont="1" applyFill="1" applyBorder="1" applyAlignment="1">
      <alignment horizontal="center"/>
    </xf>
    <xf numFmtId="0" fontId="31" fillId="4" borderId="2" xfId="0" applyFont="1" applyFill="1" applyBorder="1" applyAlignment="1">
      <alignment horizontal="center"/>
    </xf>
    <xf numFmtId="0" fontId="31" fillId="4" borderId="30" xfId="0" applyFont="1" applyFill="1" applyBorder="1" applyAlignment="1">
      <alignment horizontal="center"/>
    </xf>
    <xf numFmtId="0" fontId="31" fillId="9" borderId="34" xfId="0" applyFont="1" applyFill="1" applyBorder="1" applyAlignment="1">
      <alignment horizontal="center"/>
    </xf>
    <xf numFmtId="0" fontId="31" fillId="9" borderId="70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0" fontId="31" fillId="4" borderId="16" xfId="0" applyFont="1" applyFill="1" applyBorder="1" applyAlignment="1">
      <alignment horizontal="center"/>
    </xf>
    <xf numFmtId="0" fontId="31" fillId="4" borderId="22" xfId="0" applyFont="1" applyFill="1" applyBorder="1" applyAlignment="1">
      <alignment horizontal="center"/>
    </xf>
    <xf numFmtId="0" fontId="31" fillId="4" borderId="21" xfId="0" applyFont="1" applyFill="1" applyBorder="1" applyAlignment="1">
      <alignment horizontal="center"/>
    </xf>
    <xf numFmtId="0" fontId="59" fillId="0" borderId="51" xfId="0" applyFont="1" applyBorder="1" applyAlignment="1">
      <alignment horizontal="center" vertical="center" wrapText="1"/>
    </xf>
    <xf numFmtId="0" fontId="59" fillId="0" borderId="44" xfId="0" applyFont="1" applyBorder="1" applyAlignment="1">
      <alignment horizontal="center" vertical="center" wrapText="1"/>
    </xf>
    <xf numFmtId="0" fontId="59" fillId="0" borderId="43" xfId="0" applyFont="1" applyBorder="1" applyAlignment="1">
      <alignment horizontal="center" vertical="center" wrapText="1"/>
    </xf>
    <xf numFmtId="0" fontId="59" fillId="0" borderId="17" xfId="0" applyFont="1" applyBorder="1" applyAlignment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  <xf numFmtId="0" fontId="59" fillId="0" borderId="58" xfId="0" applyFont="1" applyBorder="1" applyAlignment="1">
      <alignment horizontal="center" vertical="center" wrapText="1"/>
    </xf>
    <xf numFmtId="0" fontId="59" fillId="0" borderId="56" xfId="0" applyFont="1" applyBorder="1" applyAlignment="1">
      <alignment horizontal="center" vertical="center" wrapText="1"/>
    </xf>
    <xf numFmtId="0" fontId="59" fillId="0" borderId="57" xfId="0" applyFont="1" applyBorder="1" applyAlignment="1">
      <alignment horizontal="center" vertical="center" wrapText="1"/>
    </xf>
    <xf numFmtId="0" fontId="59" fillId="0" borderId="38" xfId="0" applyFont="1" applyBorder="1" applyAlignment="1">
      <alignment horizontal="center" vertical="center" wrapText="1"/>
    </xf>
    <xf numFmtId="0" fontId="57" fillId="0" borderId="0" xfId="0" applyFont="1" applyAlignment="1">
      <alignment horizontal="right"/>
    </xf>
    <xf numFmtId="0" fontId="58" fillId="18" borderId="11" xfId="0" applyFont="1" applyFill="1" applyBorder="1" applyAlignment="1">
      <alignment horizontal="center" vertical="center"/>
    </xf>
    <xf numFmtId="0" fontId="58" fillId="18" borderId="35" xfId="0" applyFont="1" applyFill="1" applyBorder="1" applyAlignment="1">
      <alignment horizontal="center" vertical="center"/>
    </xf>
    <xf numFmtId="0" fontId="58" fillId="18" borderId="12" xfId="0" applyFont="1" applyFill="1" applyBorder="1" applyAlignment="1">
      <alignment horizontal="center" vertical="center"/>
    </xf>
    <xf numFmtId="0" fontId="2" fillId="17" borderId="0" xfId="0" applyFont="1" applyFill="1" applyAlignment="1">
      <alignment horizontal="center"/>
    </xf>
    <xf numFmtId="0" fontId="32" fillId="17" borderId="6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</cellXfs>
  <cellStyles count="34">
    <cellStyle name="Comma 2" xfId="20"/>
    <cellStyle name="Comma 2 2" xfId="28"/>
    <cellStyle name="Currency 2" xfId="22"/>
    <cellStyle name="Currency 2 2" xfId="30"/>
    <cellStyle name="Hipervínculo" xfId="33" builtinId="8"/>
    <cellStyle name="Millares 2" xfId="19"/>
    <cellStyle name="Millares 2 2" xfId="27"/>
    <cellStyle name="Moneda 2" xfId="4"/>
    <cellStyle name="Moneda 2 2" xfId="21"/>
    <cellStyle name="Moneda 2 2 2" xfId="2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2" xfId="2"/>
    <cellStyle name="Normal 2 2" xfId="16"/>
    <cellStyle name="Normal 2 3" xfId="32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14">
    <dxf>
      <alignment horizontal="left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numFmt numFmtId="164" formatCode="[$$-340A]\ 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CCCC"/>
      <color rgb="FFFF99FF"/>
      <color rgb="FFCCFFFF"/>
      <color rgb="FF66FFFF"/>
      <color rgb="FF99FF99"/>
      <color rgb="FF66FF66"/>
      <color rgb="FFCCFF33"/>
      <color rgb="FF66FF99"/>
      <color rgb="FFE2007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a1" displayName="Tabla1" ref="A3:L28" totalsRowShown="0" headerRowDxfId="13" dataDxfId="12">
  <autoFilter ref="A3:L28"/>
  <tableColumns count="12">
    <tableColumn id="1" name="N°" dataDxfId="11"/>
    <tableColumn id="2" name="CLINICA/HOSPITAL" dataDxfId="10"/>
    <tableColumn id="3" name="MONTO NETO" dataDxfId="9"/>
    <tableColumn id="4" name="REALIZADO" dataDxfId="8"/>
    <tableColumn id="5" name="PRESUPUESTO" dataDxfId="7"/>
    <tableColumn id="6" name="O/V" dataDxfId="6"/>
    <tableColumn id="7" name="ORDEN DE COMPRA" dataDxfId="5"/>
    <tableColumn id="8" name="GUIA DESPACHO" dataDxfId="4"/>
    <tableColumn id="9" name="FACTURA" dataDxfId="3"/>
    <tableColumn id="11" name="ENCARGADO" dataDxfId="2"/>
    <tableColumn id="12" name="OBSERVACIÓN " dataDxfId="1"/>
    <tableColumn id="10" name="Columna1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6"/>
  <sheetViews>
    <sheetView topLeftCell="A18" workbookViewId="0">
      <selection activeCell="F31" sqref="B19:F31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267"/>
    </row>
    <row r="3" spans="2:6" ht="15.75" thickBot="1"/>
    <row r="4" spans="2:6" ht="15.75" thickBot="1">
      <c r="B4" s="4"/>
      <c r="C4" s="1" t="s">
        <v>5</v>
      </c>
      <c r="D4" s="5"/>
      <c r="E4" s="6"/>
      <c r="F4" s="7"/>
    </row>
    <row r="5" spans="2:6">
      <c r="B5" s="8" t="s">
        <v>6</v>
      </c>
      <c r="C5" s="38" t="s">
        <v>116</v>
      </c>
      <c r="D5" s="9"/>
      <c r="E5" s="10" t="s">
        <v>7</v>
      </c>
      <c r="F5" s="11"/>
    </row>
    <row r="6" spans="2:6">
      <c r="B6" s="12" t="s">
        <v>8</v>
      </c>
      <c r="C6" s="13" t="s">
        <v>9</v>
      </c>
      <c r="D6" s="14"/>
      <c r="E6" s="15"/>
      <c r="F6" s="11"/>
    </row>
    <row r="7" spans="2:6">
      <c r="B7" s="12" t="s">
        <v>10</v>
      </c>
      <c r="C7" s="16">
        <v>182631</v>
      </c>
      <c r="D7" s="17"/>
      <c r="E7" s="15" t="s">
        <v>11</v>
      </c>
      <c r="F7" s="11"/>
    </row>
    <row r="8" spans="2:6">
      <c r="B8" s="12" t="s">
        <v>12</v>
      </c>
      <c r="C8" s="16"/>
      <c r="D8" s="9"/>
      <c r="E8" s="18"/>
      <c r="F8" s="11"/>
    </row>
    <row r="9" spans="2:6">
      <c r="B9" s="2" t="s">
        <v>13</v>
      </c>
      <c r="C9" s="3">
        <v>38357</v>
      </c>
      <c r="D9" s="9"/>
      <c r="E9" s="19"/>
      <c r="F9" s="11"/>
    </row>
    <row r="10" spans="2:6">
      <c r="B10" s="12" t="s">
        <v>14</v>
      </c>
      <c r="C10" s="16" t="s">
        <v>55</v>
      </c>
      <c r="D10" s="9"/>
      <c r="E10" s="19"/>
      <c r="F10" s="11"/>
    </row>
    <row r="11" spans="2:6">
      <c r="B11" s="20" t="s">
        <v>16</v>
      </c>
      <c r="C11" s="21" t="s">
        <v>55</v>
      </c>
      <c r="D11" s="9"/>
      <c r="E11" s="22"/>
      <c r="F11" s="11"/>
    </row>
    <row r="12" spans="2:6">
      <c r="B12" s="20" t="s">
        <v>17</v>
      </c>
      <c r="C12" s="21"/>
      <c r="D12" s="9"/>
      <c r="E12" s="22"/>
      <c r="F12" s="11"/>
    </row>
    <row r="13" spans="2:6" ht="15.75" thickBot="1">
      <c r="B13" s="23" t="s">
        <v>18</v>
      </c>
      <c r="C13" s="21"/>
      <c r="D13" s="9"/>
      <c r="E13" s="22"/>
      <c r="F13" s="24"/>
    </row>
    <row r="14" spans="2:6" ht="15.75" thickBot="1">
      <c r="B14" s="25" t="s">
        <v>19</v>
      </c>
      <c r="C14" s="25" t="s">
        <v>20</v>
      </c>
      <c r="D14" s="26" t="s">
        <v>21</v>
      </c>
      <c r="E14" s="27" t="s">
        <v>22</v>
      </c>
      <c r="F14" s="28" t="s">
        <v>23</v>
      </c>
    </row>
    <row r="15" spans="2:6">
      <c r="B15" s="29">
        <v>3200000000</v>
      </c>
      <c r="C15" s="29" t="s">
        <v>32</v>
      </c>
      <c r="D15" s="30">
        <v>1</v>
      </c>
      <c r="E15" s="31">
        <v>318917</v>
      </c>
      <c r="F15" s="32">
        <f>E15*D15</f>
        <v>318917</v>
      </c>
    </row>
    <row r="16" spans="2:6" ht="15.75" thickBot="1">
      <c r="B16" s="33"/>
      <c r="C16" s="34"/>
      <c r="D16" s="35"/>
      <c r="E16" s="36" t="s">
        <v>24</v>
      </c>
      <c r="F16" s="37">
        <f>F15</f>
        <v>318917</v>
      </c>
    </row>
    <row r="18" spans="2:6" ht="15.75" thickBot="1"/>
    <row r="19" spans="2:6" ht="15.75" thickBot="1">
      <c r="B19" s="384"/>
      <c r="C19" s="385" t="s">
        <v>25</v>
      </c>
      <c r="D19" s="40"/>
      <c r="E19" s="41"/>
      <c r="F19" s="42"/>
    </row>
    <row r="20" spans="2:6">
      <c r="B20" s="43" t="s">
        <v>6</v>
      </c>
      <c r="C20" s="285" t="s">
        <v>108</v>
      </c>
      <c r="D20" s="44"/>
      <c r="E20" s="45" t="s">
        <v>7</v>
      </c>
      <c r="F20" s="46"/>
    </row>
    <row r="21" spans="2:6">
      <c r="B21" s="47" t="s">
        <v>8</v>
      </c>
      <c r="C21" s="286" t="s">
        <v>223</v>
      </c>
      <c r="D21" s="48"/>
      <c r="E21" s="49"/>
      <c r="F21" s="46"/>
    </row>
    <row r="22" spans="2:6">
      <c r="B22" s="47" t="s">
        <v>10</v>
      </c>
      <c r="C22" s="287">
        <v>208332</v>
      </c>
      <c r="D22" s="50"/>
      <c r="E22" s="49" t="s">
        <v>11</v>
      </c>
      <c r="F22" s="46"/>
    </row>
    <row r="23" spans="2:6">
      <c r="B23" s="47" t="s">
        <v>12</v>
      </c>
      <c r="C23" s="287"/>
      <c r="D23" s="44"/>
      <c r="E23" s="51"/>
      <c r="F23" s="46"/>
    </row>
    <row r="24" spans="2:6">
      <c r="B24" s="39" t="s">
        <v>13</v>
      </c>
      <c r="C24" s="129">
        <v>54707</v>
      </c>
      <c r="D24" s="44"/>
      <c r="E24" s="52"/>
      <c r="F24" s="46"/>
    </row>
    <row r="25" spans="2:6">
      <c r="B25" s="47" t="s">
        <v>14</v>
      </c>
      <c r="C25" s="287" t="s">
        <v>55</v>
      </c>
      <c r="D25" s="44"/>
      <c r="E25" s="52"/>
      <c r="F25" s="46"/>
    </row>
    <row r="26" spans="2:6">
      <c r="B26" s="53" t="s">
        <v>16</v>
      </c>
      <c r="C26" s="288" t="s">
        <v>55</v>
      </c>
      <c r="D26" s="44"/>
      <c r="E26" s="54"/>
      <c r="F26" s="46"/>
    </row>
    <row r="27" spans="2:6">
      <c r="B27" s="53" t="s">
        <v>17</v>
      </c>
      <c r="C27" s="288"/>
      <c r="D27" s="44"/>
      <c r="E27" s="54"/>
      <c r="F27" s="46"/>
    </row>
    <row r="28" spans="2:6" ht="15.75" thickBot="1">
      <c r="B28" s="55" t="s">
        <v>18</v>
      </c>
      <c r="C28" s="288"/>
      <c r="D28" s="44"/>
      <c r="E28" s="54"/>
      <c r="F28" s="56"/>
    </row>
    <row r="29" spans="2:6" ht="15.75" thickBot="1">
      <c r="B29" s="466" t="s">
        <v>19</v>
      </c>
      <c r="C29" s="466" t="s">
        <v>20</v>
      </c>
      <c r="D29" s="467" t="s">
        <v>21</v>
      </c>
      <c r="E29" s="468" t="s">
        <v>22</v>
      </c>
      <c r="F29" s="469" t="s">
        <v>23</v>
      </c>
    </row>
    <row r="30" spans="2:6">
      <c r="B30" s="217">
        <v>3200000000</v>
      </c>
      <c r="C30" s="217" t="s">
        <v>32</v>
      </c>
      <c r="D30" s="294">
        <v>1</v>
      </c>
      <c r="E30" s="235">
        <v>318917</v>
      </c>
      <c r="F30" s="236">
        <f>E30*D30</f>
        <v>318917</v>
      </c>
    </row>
    <row r="31" spans="2:6" ht="15.75" thickBot="1">
      <c r="B31" s="237"/>
      <c r="C31" s="470"/>
      <c r="D31" s="295"/>
      <c r="E31" s="238" t="s">
        <v>24</v>
      </c>
      <c r="F31" s="239">
        <f>F30</f>
        <v>318917</v>
      </c>
    </row>
    <row r="33" spans="2:6" ht="15.75" thickBot="1"/>
    <row r="34" spans="2:6" ht="15.75" thickBot="1">
      <c r="B34" s="60"/>
      <c r="C34" s="57" t="s">
        <v>26</v>
      </c>
      <c r="D34" s="61"/>
      <c r="E34" s="62"/>
      <c r="F34" s="63"/>
    </row>
    <row r="35" spans="2:6">
      <c r="B35" s="64" t="s">
        <v>6</v>
      </c>
      <c r="C35" s="94" t="s">
        <v>133</v>
      </c>
      <c r="D35" s="65"/>
      <c r="E35" s="66" t="s">
        <v>7</v>
      </c>
      <c r="F35" s="67"/>
    </row>
    <row r="36" spans="2:6">
      <c r="B36" s="68" t="s">
        <v>8</v>
      </c>
      <c r="C36" s="69" t="s">
        <v>36</v>
      </c>
      <c r="D36" s="70"/>
      <c r="E36" s="71"/>
      <c r="F36" s="67"/>
    </row>
    <row r="37" spans="2:6">
      <c r="B37" s="68" t="s">
        <v>10</v>
      </c>
      <c r="C37" s="72">
        <v>182550</v>
      </c>
      <c r="D37" s="73"/>
      <c r="E37" s="71" t="s">
        <v>11</v>
      </c>
      <c r="F37" s="67"/>
    </row>
    <row r="38" spans="2:6">
      <c r="B38" s="68" t="s">
        <v>12</v>
      </c>
      <c r="C38" s="72"/>
      <c r="D38" s="65"/>
      <c r="E38" s="74"/>
      <c r="F38" s="67"/>
    </row>
    <row r="39" spans="2:6">
      <c r="B39" s="58" t="s">
        <v>13</v>
      </c>
      <c r="C39" s="59">
        <v>38356</v>
      </c>
      <c r="D39" s="65"/>
      <c r="E39" s="75"/>
      <c r="F39" s="67"/>
    </row>
    <row r="40" spans="2:6">
      <c r="B40" s="68" t="s">
        <v>14</v>
      </c>
      <c r="C40" s="72" t="s">
        <v>55</v>
      </c>
      <c r="D40" s="65"/>
      <c r="E40" s="75"/>
      <c r="F40" s="67"/>
    </row>
    <row r="41" spans="2:6">
      <c r="B41" s="76" t="s">
        <v>16</v>
      </c>
      <c r="C41" s="77" t="s">
        <v>55</v>
      </c>
      <c r="D41" s="65"/>
      <c r="E41" s="78"/>
      <c r="F41" s="67"/>
    </row>
    <row r="42" spans="2:6">
      <c r="B42" s="76" t="s">
        <v>17</v>
      </c>
      <c r="C42" s="77"/>
      <c r="D42" s="65"/>
      <c r="E42" s="78"/>
      <c r="F42" s="67"/>
    </row>
    <row r="43" spans="2:6" ht="15.75" thickBot="1">
      <c r="B43" s="79" t="s">
        <v>18</v>
      </c>
      <c r="C43" s="77"/>
      <c r="D43" s="65"/>
      <c r="E43" s="78"/>
      <c r="F43" s="80"/>
    </row>
    <row r="44" spans="2:6" ht="15.75" thickBot="1">
      <c r="B44" s="81" t="s">
        <v>19</v>
      </c>
      <c r="C44" s="81" t="s">
        <v>20</v>
      </c>
      <c r="D44" s="82" t="s">
        <v>21</v>
      </c>
      <c r="E44" s="83" t="s">
        <v>22</v>
      </c>
      <c r="F44" s="84" t="s">
        <v>23</v>
      </c>
    </row>
    <row r="45" spans="2:6">
      <c r="B45" s="85">
        <v>3200000000</v>
      </c>
      <c r="C45" s="85" t="s">
        <v>32</v>
      </c>
      <c r="D45" s="86">
        <v>1</v>
      </c>
      <c r="E45" s="87">
        <v>160000</v>
      </c>
      <c r="F45" s="88">
        <f>E45*D45</f>
        <v>160000</v>
      </c>
    </row>
    <row r="46" spans="2:6" ht="15.75" thickBot="1">
      <c r="B46" s="89"/>
      <c r="C46" s="90"/>
      <c r="D46" s="91"/>
      <c r="E46" s="92" t="s">
        <v>24</v>
      </c>
      <c r="F46" s="93">
        <f>F45</f>
        <v>160000</v>
      </c>
    </row>
    <row r="48" spans="2:6" ht="15.75" thickBot="1"/>
    <row r="49" spans="2:6" ht="15.75" thickBot="1">
      <c r="B49" s="384"/>
      <c r="C49" s="385" t="s">
        <v>27</v>
      </c>
      <c r="D49" s="97"/>
      <c r="E49" s="98"/>
      <c r="F49" s="99"/>
    </row>
    <row r="50" spans="2:6">
      <c r="B50" s="100" t="s">
        <v>6</v>
      </c>
      <c r="C50" s="126" t="s">
        <v>112</v>
      </c>
      <c r="D50" s="101"/>
      <c r="E50" s="102" t="s">
        <v>7</v>
      </c>
      <c r="F50" s="103"/>
    </row>
    <row r="51" spans="2:6">
      <c r="B51" s="104" t="s">
        <v>8</v>
      </c>
      <c r="C51" s="105" t="s">
        <v>56</v>
      </c>
      <c r="D51" s="106"/>
      <c r="E51" s="107"/>
      <c r="F51" s="103"/>
    </row>
    <row r="52" spans="2:6">
      <c r="B52" s="104" t="s">
        <v>10</v>
      </c>
      <c r="C52" s="108">
        <v>182633</v>
      </c>
      <c r="D52" s="109"/>
      <c r="E52" s="107" t="s">
        <v>11</v>
      </c>
      <c r="F52" s="103"/>
    </row>
    <row r="53" spans="2:6">
      <c r="B53" s="104" t="s">
        <v>12</v>
      </c>
      <c r="C53" s="108"/>
      <c r="D53" s="101"/>
      <c r="E53" s="110"/>
      <c r="F53" s="103"/>
    </row>
    <row r="54" spans="2:6">
      <c r="B54" s="95" t="s">
        <v>13</v>
      </c>
      <c r="C54" s="96">
        <v>38359</v>
      </c>
      <c r="D54" s="101"/>
      <c r="E54" s="111"/>
      <c r="F54" s="103"/>
    </row>
    <row r="55" spans="2:6">
      <c r="B55" s="104" t="s">
        <v>14</v>
      </c>
      <c r="C55" s="142" t="s">
        <v>15</v>
      </c>
      <c r="D55" s="101"/>
      <c r="E55" s="111"/>
      <c r="F55" s="103"/>
    </row>
    <row r="56" spans="2:6">
      <c r="B56" s="112" t="s">
        <v>16</v>
      </c>
      <c r="C56" s="142" t="s">
        <v>15</v>
      </c>
      <c r="D56" s="101"/>
      <c r="E56" s="114"/>
      <c r="F56" s="103"/>
    </row>
    <row r="57" spans="2:6">
      <c r="B57" s="112" t="s">
        <v>17</v>
      </c>
      <c r="C57" s="113"/>
      <c r="D57" s="101"/>
      <c r="E57" s="114"/>
      <c r="F57" s="103"/>
    </row>
    <row r="58" spans="2:6" ht="15.75" thickBot="1">
      <c r="B58" s="115" t="s">
        <v>18</v>
      </c>
      <c r="C58" s="113"/>
      <c r="D58" s="101"/>
      <c r="E58" s="114"/>
      <c r="F58" s="116"/>
    </row>
    <row r="59" spans="2:6" ht="15.75" thickBot="1">
      <c r="B59" s="380" t="s">
        <v>19</v>
      </c>
      <c r="C59" s="380" t="s">
        <v>20</v>
      </c>
      <c r="D59" s="381" t="s">
        <v>21</v>
      </c>
      <c r="E59" s="382" t="s">
        <v>22</v>
      </c>
      <c r="F59" s="383" t="s">
        <v>23</v>
      </c>
    </row>
    <row r="60" spans="2:6">
      <c r="B60" s="117">
        <v>3200000000</v>
      </c>
      <c r="C60" s="117" t="s">
        <v>32</v>
      </c>
      <c r="D60" s="118">
        <v>1</v>
      </c>
      <c r="E60" s="119">
        <v>2489855</v>
      </c>
      <c r="F60" s="120">
        <f>E60*D60</f>
        <v>2489855</v>
      </c>
    </row>
    <row r="61" spans="2:6" ht="15.75" thickBot="1">
      <c r="B61" s="121"/>
      <c r="C61" s="122"/>
      <c r="D61" s="123"/>
      <c r="E61" s="124" t="s">
        <v>24</v>
      </c>
      <c r="F61" s="125">
        <f>F60+F19</f>
        <v>2489855</v>
      </c>
    </row>
    <row r="63" spans="2:6" ht="15.75" thickBot="1"/>
    <row r="64" spans="2:6" ht="15.75" thickBot="1">
      <c r="B64" s="130"/>
      <c r="C64" s="127" t="s">
        <v>28</v>
      </c>
      <c r="D64" s="131"/>
      <c r="E64" s="132"/>
      <c r="F64" s="133"/>
    </row>
    <row r="65" spans="2:6">
      <c r="B65" s="134" t="s">
        <v>6</v>
      </c>
      <c r="C65" s="164" t="s">
        <v>107</v>
      </c>
      <c r="D65" s="135"/>
      <c r="E65" s="136" t="s">
        <v>7</v>
      </c>
      <c r="F65" s="137"/>
    </row>
    <row r="66" spans="2:6">
      <c r="B66" s="138" t="s">
        <v>8</v>
      </c>
      <c r="C66" s="139" t="s">
        <v>117</v>
      </c>
      <c r="D66" s="140"/>
      <c r="E66" s="141"/>
      <c r="F66" s="137"/>
    </row>
    <row r="67" spans="2:6">
      <c r="B67" s="138" t="s">
        <v>10</v>
      </c>
      <c r="C67" s="142">
        <v>176531</v>
      </c>
      <c r="D67" s="143"/>
      <c r="E67" s="141" t="s">
        <v>11</v>
      </c>
      <c r="F67" s="137"/>
    </row>
    <row r="68" spans="2:6">
      <c r="B68" s="138" t="s">
        <v>12</v>
      </c>
      <c r="C68" s="142"/>
      <c r="D68" s="135"/>
      <c r="E68" s="144"/>
      <c r="F68" s="137"/>
    </row>
    <row r="69" spans="2:6">
      <c r="B69" s="128" t="s">
        <v>13</v>
      </c>
      <c r="C69" s="129">
        <v>34626</v>
      </c>
      <c r="D69" s="135"/>
      <c r="E69" s="145"/>
      <c r="F69" s="137"/>
    </row>
    <row r="70" spans="2:6">
      <c r="B70" s="138" t="s">
        <v>14</v>
      </c>
      <c r="C70" s="142">
        <v>2671</v>
      </c>
      <c r="D70" s="135"/>
      <c r="E70" s="145"/>
      <c r="F70" s="137"/>
    </row>
    <row r="71" spans="2:6">
      <c r="B71" s="146" t="s">
        <v>16</v>
      </c>
      <c r="C71" s="147">
        <v>7162</v>
      </c>
      <c r="D71" s="135"/>
      <c r="E71" s="148"/>
      <c r="F71" s="137"/>
    </row>
    <row r="72" spans="2:6">
      <c r="B72" s="146" t="s">
        <v>17</v>
      </c>
      <c r="C72" s="147"/>
      <c r="D72" s="135"/>
      <c r="E72" s="148"/>
      <c r="F72" s="137"/>
    </row>
    <row r="73" spans="2:6" ht="15.75" thickBot="1">
      <c r="B73" s="149" t="s">
        <v>18</v>
      </c>
      <c r="C73" s="147"/>
      <c r="D73" s="135"/>
      <c r="E73" s="148"/>
      <c r="F73" s="150"/>
    </row>
    <row r="74" spans="2:6" ht="15.75" thickBot="1">
      <c r="B74" s="151" t="s">
        <v>19</v>
      </c>
      <c r="C74" s="151" t="s">
        <v>20</v>
      </c>
      <c r="D74" s="152" t="s">
        <v>21</v>
      </c>
      <c r="E74" s="153" t="s">
        <v>22</v>
      </c>
      <c r="F74" s="154" t="s">
        <v>23</v>
      </c>
    </row>
    <row r="75" spans="2:6">
      <c r="B75" s="155" t="s">
        <v>135</v>
      </c>
      <c r="C75" s="155" t="s">
        <v>136</v>
      </c>
      <c r="D75" s="156">
        <v>1</v>
      </c>
      <c r="E75" s="157">
        <v>85140</v>
      </c>
      <c r="F75" s="158">
        <v>85140</v>
      </c>
    </row>
    <row r="76" spans="2:6" ht="15.75" thickBot="1">
      <c r="B76" s="159"/>
      <c r="C76" s="160"/>
      <c r="D76" s="161"/>
      <c r="E76" s="162" t="s">
        <v>24</v>
      </c>
      <c r="F76" s="163">
        <f>F75</f>
        <v>85140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"/>
  <sheetViews>
    <sheetView workbookViewId="0">
      <selection activeCell="D8" sqref="D8"/>
    </sheetView>
  </sheetViews>
  <sheetFormatPr baseColWidth="10" defaultRowHeight="15"/>
  <cols>
    <col min="1" max="1" width="5.5703125" customWidth="1"/>
  </cols>
  <sheetData>
    <row r="1" spans="2:5" ht="15.75" thickBot="1"/>
    <row r="2" spans="2:5" ht="51" customHeight="1" thickBot="1">
      <c r="B2" s="552" t="s">
        <v>228</v>
      </c>
      <c r="C2" s="553"/>
      <c r="D2" s="553"/>
      <c r="E2" s="554"/>
    </row>
    <row r="4" spans="2:5" ht="15.75" thickBot="1"/>
    <row r="5" spans="2:5" ht="49.5" customHeight="1" thickBot="1">
      <c r="B5" s="552" t="s">
        <v>229</v>
      </c>
      <c r="C5" s="553"/>
      <c r="D5" s="553"/>
      <c r="E5" s="554"/>
    </row>
  </sheetData>
  <mergeCells count="2">
    <mergeCell ref="B2:E2"/>
    <mergeCell ref="B5:E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8"/>
  <sheetViews>
    <sheetView topLeftCell="A79" workbookViewId="0">
      <selection activeCell="F16" sqref="B4:F16"/>
    </sheetView>
  </sheetViews>
  <sheetFormatPr baseColWidth="10" defaultRowHeight="15"/>
  <cols>
    <col min="2" max="2" width="35.28515625" style="179" customWidth="1"/>
    <col min="3" max="3" width="41.28515625" style="215" customWidth="1"/>
    <col min="4" max="4" width="11.42578125" style="215"/>
    <col min="5" max="5" width="12.28515625" style="289" bestFit="1" customWidth="1"/>
    <col min="6" max="6" width="11.42578125" style="289"/>
  </cols>
  <sheetData>
    <row r="2" spans="2:6" s="165" customFormat="1">
      <c r="B2" s="179"/>
      <c r="C2" s="215"/>
      <c r="D2" s="215"/>
      <c r="E2" s="289"/>
      <c r="F2" s="289"/>
    </row>
    <row r="3" spans="2:6" ht="15.75" thickBot="1"/>
    <row r="4" spans="2:6" ht="15.75" thickBot="1">
      <c r="B4" s="218"/>
      <c r="C4" s="127" t="s">
        <v>38</v>
      </c>
      <c r="D4" s="219"/>
      <c r="E4" s="330"/>
      <c r="F4" s="331"/>
    </row>
    <row r="5" spans="2:6">
      <c r="B5" s="222" t="s">
        <v>6</v>
      </c>
      <c r="C5" s="249" t="s">
        <v>96</v>
      </c>
      <c r="D5" s="219"/>
      <c r="E5" s="223" t="s">
        <v>7</v>
      </c>
      <c r="F5" s="332"/>
    </row>
    <row r="6" spans="2:6">
      <c r="B6" s="225" t="s">
        <v>8</v>
      </c>
      <c r="C6" s="250" t="s">
        <v>95</v>
      </c>
      <c r="D6" s="243"/>
      <c r="E6" s="226"/>
      <c r="F6" s="332"/>
    </row>
    <row r="7" spans="2:6">
      <c r="B7" s="225" t="s">
        <v>10</v>
      </c>
      <c r="C7" s="251"/>
      <c r="D7" s="244"/>
      <c r="E7" s="226" t="s">
        <v>11</v>
      </c>
      <c r="F7" s="332"/>
    </row>
    <row r="8" spans="2:6">
      <c r="B8" s="225" t="s">
        <v>12</v>
      </c>
      <c r="C8" s="251"/>
      <c r="D8" s="219"/>
      <c r="E8" s="227"/>
      <c r="F8" s="332"/>
    </row>
    <row r="9" spans="2:6">
      <c r="B9" s="128" t="s">
        <v>13</v>
      </c>
      <c r="C9" s="252"/>
      <c r="D9" s="219"/>
      <c r="E9" s="290"/>
      <c r="F9" s="332"/>
    </row>
    <row r="10" spans="2:6">
      <c r="B10" s="225" t="s">
        <v>14</v>
      </c>
      <c r="C10" s="251">
        <v>245609</v>
      </c>
      <c r="D10" s="219"/>
      <c r="E10" s="290"/>
      <c r="F10" s="332"/>
    </row>
    <row r="11" spans="2:6">
      <c r="B11" s="229" t="s">
        <v>16</v>
      </c>
      <c r="C11" s="253">
        <v>7171</v>
      </c>
      <c r="D11" s="219"/>
      <c r="E11" s="290"/>
      <c r="F11" s="332"/>
    </row>
    <row r="12" spans="2:6">
      <c r="B12" s="229" t="s">
        <v>17</v>
      </c>
      <c r="C12" s="253"/>
      <c r="D12" s="219"/>
      <c r="E12" s="290"/>
      <c r="F12" s="332"/>
    </row>
    <row r="13" spans="2:6" ht="15.75" thickBot="1">
      <c r="B13" s="229" t="s">
        <v>18</v>
      </c>
      <c r="C13" s="253"/>
      <c r="D13" s="219"/>
      <c r="E13" s="290"/>
      <c r="F13" s="333"/>
    </row>
    <row r="14" spans="2:6" ht="15.75" thickBot="1">
      <c r="B14" s="305" t="s">
        <v>19</v>
      </c>
      <c r="C14" s="248" t="s">
        <v>20</v>
      </c>
      <c r="D14" s="389" t="s">
        <v>21</v>
      </c>
      <c r="E14" s="298" t="s">
        <v>22</v>
      </c>
      <c r="F14" s="334" t="s">
        <v>23</v>
      </c>
    </row>
    <row r="15" spans="2:6" s="179" customFormat="1">
      <c r="B15" s="391" t="s">
        <v>30</v>
      </c>
      <c r="C15" s="392" t="s">
        <v>31</v>
      </c>
      <c r="D15" s="392">
        <v>1</v>
      </c>
      <c r="E15" s="390">
        <v>250000</v>
      </c>
      <c r="F15" s="306">
        <v>250000</v>
      </c>
    </row>
    <row r="16" spans="2:6" ht="15.75" thickBot="1">
      <c r="B16" s="260"/>
      <c r="C16" s="261"/>
      <c r="D16" s="246"/>
      <c r="E16" s="336" t="s">
        <v>24</v>
      </c>
      <c r="F16" s="337">
        <f>F15*D15</f>
        <v>250000</v>
      </c>
    </row>
    <row r="18" spans="2:6" ht="15.75" thickBot="1"/>
    <row r="19" spans="2:6" ht="15.75" thickBot="1">
      <c r="B19" s="218"/>
      <c r="C19" s="127" t="s">
        <v>39</v>
      </c>
      <c r="D19" s="219"/>
      <c r="E19" s="330"/>
      <c r="F19" s="331"/>
    </row>
    <row r="20" spans="2:6">
      <c r="B20" s="222" t="s">
        <v>6</v>
      </c>
      <c r="C20" s="249" t="s">
        <v>96</v>
      </c>
      <c r="D20" s="219"/>
      <c r="E20" s="223" t="s">
        <v>7</v>
      </c>
      <c r="F20" s="332"/>
    </row>
    <row r="21" spans="2:6">
      <c r="B21" s="225" t="s">
        <v>8</v>
      </c>
      <c r="C21" s="250" t="s">
        <v>95</v>
      </c>
      <c r="D21" s="243"/>
      <c r="E21" s="226"/>
      <c r="F21" s="332"/>
    </row>
    <row r="22" spans="2:6">
      <c r="B22" s="225" t="s">
        <v>10</v>
      </c>
      <c r="C22" s="251"/>
      <c r="D22" s="244"/>
      <c r="E22" s="226" t="s">
        <v>11</v>
      </c>
      <c r="F22" s="332"/>
    </row>
    <row r="23" spans="2:6">
      <c r="B23" s="225" t="s">
        <v>12</v>
      </c>
      <c r="C23" s="251"/>
      <c r="D23" s="219"/>
      <c r="E23" s="227"/>
      <c r="F23" s="332"/>
    </row>
    <row r="24" spans="2:6">
      <c r="B24" s="128" t="s">
        <v>13</v>
      </c>
      <c r="C24" s="252">
        <v>33371</v>
      </c>
      <c r="D24" s="219"/>
      <c r="E24" s="290"/>
      <c r="F24" s="332"/>
    </row>
    <row r="25" spans="2:6">
      <c r="B25" s="225" t="s">
        <v>14</v>
      </c>
      <c r="C25" s="251"/>
      <c r="D25" s="219"/>
      <c r="E25" s="290"/>
      <c r="F25" s="332"/>
    </row>
    <row r="26" spans="2:6">
      <c r="B26" s="229" t="s">
        <v>16</v>
      </c>
      <c r="C26" s="253">
        <v>7165</v>
      </c>
      <c r="D26" s="219"/>
      <c r="E26" s="290"/>
      <c r="F26" s="332"/>
    </row>
    <row r="27" spans="2:6">
      <c r="B27" s="229" t="s">
        <v>17</v>
      </c>
      <c r="C27" s="253"/>
      <c r="D27" s="219"/>
      <c r="E27" s="290"/>
      <c r="F27" s="332"/>
    </row>
    <row r="28" spans="2:6" ht="15.75" thickBot="1">
      <c r="B28" s="231" t="s">
        <v>18</v>
      </c>
      <c r="C28" s="253" t="s">
        <v>83</v>
      </c>
      <c r="D28" s="219"/>
      <c r="E28" s="290"/>
      <c r="F28" s="333"/>
    </row>
    <row r="29" spans="2:6" ht="15.75" thickBot="1">
      <c r="B29" s="242" t="s">
        <v>19</v>
      </c>
      <c r="C29" s="255" t="s">
        <v>20</v>
      </c>
      <c r="D29" s="259" t="s">
        <v>21</v>
      </c>
      <c r="E29" s="233" t="s">
        <v>22</v>
      </c>
      <c r="F29" s="334" t="s">
        <v>23</v>
      </c>
    </row>
    <row r="30" spans="2:6" s="165" customFormat="1" ht="15.75" thickBot="1">
      <c r="B30" s="264" t="s">
        <v>86</v>
      </c>
      <c r="C30" s="262" t="s">
        <v>102</v>
      </c>
      <c r="D30" s="265">
        <v>8</v>
      </c>
      <c r="E30" s="233">
        <v>45675</v>
      </c>
      <c r="F30" s="338">
        <f>E30*8</f>
        <v>365400</v>
      </c>
    </row>
    <row r="31" spans="2:6" s="165" customFormat="1" ht="15.75" thickBot="1">
      <c r="B31" s="264" t="s">
        <v>93</v>
      </c>
      <c r="C31" s="262" t="s">
        <v>103</v>
      </c>
      <c r="D31" s="265">
        <v>8</v>
      </c>
      <c r="E31" s="233">
        <v>70868</v>
      </c>
      <c r="F31" s="338">
        <f>E31*8</f>
        <v>566944</v>
      </c>
    </row>
    <row r="32" spans="2:6" s="165" customFormat="1" ht="15.75" thickBot="1">
      <c r="B32" s="264" t="s">
        <v>94</v>
      </c>
      <c r="C32" s="262" t="s">
        <v>104</v>
      </c>
      <c r="D32" s="265">
        <v>2</v>
      </c>
      <c r="E32" s="233">
        <v>79959</v>
      </c>
      <c r="F32" s="338">
        <f>E32*2</f>
        <v>159918</v>
      </c>
    </row>
    <row r="33" spans="2:6" s="165" customFormat="1" ht="15.75" thickBot="1">
      <c r="B33" s="264">
        <v>1110000</v>
      </c>
      <c r="C33" s="262" t="s">
        <v>34</v>
      </c>
      <c r="D33" s="265">
        <v>1</v>
      </c>
      <c r="E33" s="233">
        <v>280000</v>
      </c>
      <c r="F33" s="233">
        <v>280000</v>
      </c>
    </row>
    <row r="34" spans="2:6" s="165" customFormat="1" ht="15.75" thickBot="1">
      <c r="B34" s="264" t="s">
        <v>101</v>
      </c>
      <c r="C34" s="262" t="s">
        <v>105</v>
      </c>
      <c r="D34" s="265">
        <v>1</v>
      </c>
      <c r="E34" s="233">
        <v>250000</v>
      </c>
      <c r="F34" s="233">
        <v>250000</v>
      </c>
    </row>
    <row r="35" spans="2:6" s="165" customFormat="1" ht="15.75" thickBot="1">
      <c r="B35" s="264" t="s">
        <v>97</v>
      </c>
      <c r="C35" s="262" t="s">
        <v>106</v>
      </c>
      <c r="D35" s="265">
        <v>2</v>
      </c>
      <c r="E35" s="233">
        <v>206964</v>
      </c>
      <c r="F35" s="338">
        <f>E35*2</f>
        <v>413928</v>
      </c>
    </row>
    <row r="36" spans="2:6" s="165" customFormat="1" ht="15.75" thickBot="1">
      <c r="B36" s="264" t="s">
        <v>98</v>
      </c>
      <c r="C36" s="262" t="s">
        <v>100</v>
      </c>
      <c r="D36" s="265">
        <v>30</v>
      </c>
      <c r="E36" s="233">
        <v>0</v>
      </c>
      <c r="F36" s="233">
        <v>0</v>
      </c>
    </row>
    <row r="37" spans="2:6" s="165" customFormat="1" ht="15.75" thickBot="1">
      <c r="B37" s="264" t="s">
        <v>99</v>
      </c>
      <c r="C37" s="262" t="s">
        <v>100</v>
      </c>
      <c r="D37" s="265">
        <v>30</v>
      </c>
      <c r="E37" s="233">
        <v>0</v>
      </c>
      <c r="F37" s="233">
        <v>0</v>
      </c>
    </row>
    <row r="38" spans="2:6" ht="15.75" thickBot="1">
      <c r="B38" s="264"/>
      <c r="C38" s="262"/>
      <c r="D38" s="265"/>
      <c r="E38" s="233"/>
      <c r="F38" s="338"/>
    </row>
    <row r="39" spans="2:6" ht="15.75" thickBot="1">
      <c r="B39" s="264"/>
      <c r="C39" s="262"/>
      <c r="D39" s="263"/>
      <c r="E39" s="339" t="s">
        <v>24</v>
      </c>
      <c r="F39" s="337">
        <f>F30+F31+F32+F33+F34+F35</f>
        <v>2036190</v>
      </c>
    </row>
    <row r="40" spans="2:6">
      <c r="C40" s="262"/>
    </row>
    <row r="41" spans="2:6" ht="15.75" thickBot="1"/>
    <row r="42" spans="2:6" ht="15.75" thickBot="1">
      <c r="B42" s="218"/>
      <c r="C42" s="127" t="s">
        <v>40</v>
      </c>
      <c r="D42" s="219"/>
      <c r="E42" s="330"/>
      <c r="F42" s="331"/>
    </row>
    <row r="43" spans="2:6">
      <c r="B43" s="222" t="s">
        <v>6</v>
      </c>
      <c r="C43" s="254" t="s">
        <v>79</v>
      </c>
      <c r="D43" s="219"/>
      <c r="E43" s="223" t="s">
        <v>7</v>
      </c>
      <c r="F43" s="332"/>
    </row>
    <row r="44" spans="2:6">
      <c r="B44" s="225" t="s">
        <v>8</v>
      </c>
      <c r="C44" s="250" t="s">
        <v>80</v>
      </c>
      <c r="D44" s="243"/>
      <c r="E44" s="226"/>
      <c r="F44" s="332"/>
    </row>
    <row r="45" spans="2:6">
      <c r="B45" s="225" t="s">
        <v>10</v>
      </c>
      <c r="C45" s="251">
        <v>174338</v>
      </c>
      <c r="D45" s="244"/>
      <c r="E45" s="226" t="s">
        <v>11</v>
      </c>
      <c r="F45" s="332"/>
    </row>
    <row r="46" spans="2:6">
      <c r="B46" s="225" t="s">
        <v>12</v>
      </c>
      <c r="C46" s="251"/>
      <c r="D46" s="219"/>
      <c r="E46" s="227"/>
      <c r="F46" s="332"/>
    </row>
    <row r="47" spans="2:6">
      <c r="B47" s="128" t="s">
        <v>13</v>
      </c>
      <c r="C47" s="252">
        <v>33187</v>
      </c>
      <c r="D47" s="219"/>
      <c r="E47" s="290"/>
      <c r="F47" s="332"/>
    </row>
    <row r="48" spans="2:6">
      <c r="B48" s="225" t="s">
        <v>14</v>
      </c>
      <c r="C48" s="251" t="s">
        <v>78</v>
      </c>
      <c r="D48" s="219"/>
      <c r="E48" s="290"/>
      <c r="F48" s="332"/>
    </row>
    <row r="49" spans="2:6">
      <c r="B49" s="229" t="s">
        <v>16</v>
      </c>
      <c r="C49" s="253">
        <v>7074</v>
      </c>
      <c r="D49" s="219"/>
      <c r="E49" s="290"/>
      <c r="F49" s="332"/>
    </row>
    <row r="50" spans="2:6">
      <c r="B50" s="229" t="s">
        <v>17</v>
      </c>
      <c r="C50" s="253"/>
      <c r="D50" s="219"/>
      <c r="E50" s="290"/>
      <c r="F50" s="332"/>
    </row>
    <row r="51" spans="2:6" ht="15.75" thickBot="1">
      <c r="B51" s="231" t="s">
        <v>18</v>
      </c>
      <c r="C51" s="253" t="s">
        <v>83</v>
      </c>
      <c r="D51" s="219"/>
      <c r="E51" s="290"/>
      <c r="F51" s="333"/>
    </row>
    <row r="52" spans="2:6" ht="15.75" thickBot="1">
      <c r="B52" s="216" t="s">
        <v>19</v>
      </c>
      <c r="C52" s="255" t="s">
        <v>20</v>
      </c>
      <c r="D52" s="245" t="s">
        <v>21</v>
      </c>
      <c r="E52" s="233" t="s">
        <v>22</v>
      </c>
      <c r="F52" s="334" t="s">
        <v>23</v>
      </c>
    </row>
    <row r="53" spans="2:6">
      <c r="B53" s="217">
        <v>38827</v>
      </c>
      <c r="C53" s="256" t="s">
        <v>81</v>
      </c>
      <c r="D53" s="247">
        <v>2</v>
      </c>
      <c r="E53" s="235">
        <v>25000</v>
      </c>
      <c r="F53" s="335">
        <f>E53*D53</f>
        <v>50000</v>
      </c>
    </row>
    <row r="54" spans="2:6" s="165" customFormat="1">
      <c r="B54" s="240">
        <v>352060000</v>
      </c>
      <c r="C54" s="257" t="s">
        <v>82</v>
      </c>
      <c r="D54" s="248">
        <v>1</v>
      </c>
      <c r="E54" s="241">
        <v>40150</v>
      </c>
      <c r="F54" s="340">
        <v>40150</v>
      </c>
    </row>
    <row r="55" spans="2:6" ht="15.75" thickBot="1">
      <c r="B55" s="237"/>
      <c r="C55" s="258"/>
      <c r="D55" s="246"/>
      <c r="E55" s="336" t="s">
        <v>24</v>
      </c>
      <c r="F55" s="337">
        <f>F53+F54</f>
        <v>90150</v>
      </c>
    </row>
    <row r="57" spans="2:6" ht="15.75" thickBot="1"/>
    <row r="58" spans="2:6" ht="15.75" thickBot="1">
      <c r="B58" s="218"/>
      <c r="C58" s="127" t="s">
        <v>41</v>
      </c>
      <c r="D58" s="219"/>
      <c r="E58" s="330"/>
      <c r="F58" s="331"/>
    </row>
    <row r="59" spans="2:6">
      <c r="B59" s="222" t="s">
        <v>6</v>
      </c>
      <c r="C59" s="254" t="s">
        <v>134</v>
      </c>
      <c r="D59" s="219"/>
      <c r="E59" s="223" t="s">
        <v>7</v>
      </c>
      <c r="F59" s="332"/>
    </row>
    <row r="60" spans="2:6">
      <c r="B60" s="225" t="s">
        <v>8</v>
      </c>
      <c r="C60" s="250" t="s">
        <v>154</v>
      </c>
      <c r="D60" s="243"/>
      <c r="E60" s="226"/>
      <c r="F60" s="332"/>
    </row>
    <row r="61" spans="2:6">
      <c r="B61" s="225" t="s">
        <v>10</v>
      </c>
      <c r="C61" s="251">
        <v>176765</v>
      </c>
      <c r="D61" s="244"/>
      <c r="E61" s="226" t="s">
        <v>11</v>
      </c>
      <c r="F61" s="332"/>
    </row>
    <row r="62" spans="2:6">
      <c r="B62" s="225" t="s">
        <v>12</v>
      </c>
      <c r="C62" s="251"/>
      <c r="D62" s="219"/>
      <c r="E62" s="227"/>
      <c r="F62" s="332"/>
    </row>
    <row r="63" spans="2:6">
      <c r="B63" s="128" t="s">
        <v>13</v>
      </c>
      <c r="C63" s="252">
        <v>34600</v>
      </c>
      <c r="D63" s="219"/>
      <c r="E63" s="290"/>
      <c r="F63" s="332"/>
    </row>
    <row r="64" spans="2:6">
      <c r="B64" s="225" t="s">
        <v>14</v>
      </c>
      <c r="C64" s="251">
        <v>4500036516</v>
      </c>
      <c r="D64" s="219"/>
      <c r="E64" s="290"/>
      <c r="F64" s="332"/>
    </row>
    <row r="65" spans="2:6">
      <c r="B65" s="229" t="s">
        <v>16</v>
      </c>
      <c r="C65" s="253"/>
      <c r="D65" s="219"/>
      <c r="E65" s="290"/>
      <c r="F65" s="332"/>
    </row>
    <row r="66" spans="2:6">
      <c r="B66" s="229" t="s">
        <v>17</v>
      </c>
      <c r="C66" s="253"/>
      <c r="D66" s="219"/>
      <c r="E66" s="290"/>
      <c r="F66" s="332"/>
    </row>
    <row r="67" spans="2:6" ht="15.75" thickBot="1">
      <c r="B67" s="231" t="s">
        <v>18</v>
      </c>
      <c r="C67" s="253"/>
      <c r="D67" s="219"/>
      <c r="E67" s="290"/>
      <c r="F67" s="333"/>
    </row>
    <row r="68" spans="2:6" ht="15.75" thickBot="1">
      <c r="B68" s="216" t="s">
        <v>19</v>
      </c>
      <c r="C68" s="255" t="s">
        <v>20</v>
      </c>
      <c r="D68" s="326" t="s">
        <v>21</v>
      </c>
      <c r="E68" s="306" t="s">
        <v>22</v>
      </c>
      <c r="F68" s="341" t="s">
        <v>23</v>
      </c>
    </row>
    <row r="69" spans="2:6" s="308" customFormat="1" ht="15.75" thickBot="1">
      <c r="B69" s="242">
        <v>553858</v>
      </c>
      <c r="C69" s="327" t="s">
        <v>155</v>
      </c>
      <c r="D69" s="329">
        <v>2</v>
      </c>
      <c r="E69" s="306">
        <v>185200</v>
      </c>
      <c r="F69" s="338">
        <f>E69*D69</f>
        <v>370400</v>
      </c>
    </row>
    <row r="70" spans="2:6" s="308" customFormat="1" ht="15.75" thickBot="1">
      <c r="B70" s="242">
        <v>554012</v>
      </c>
      <c r="C70" s="327" t="s">
        <v>156</v>
      </c>
      <c r="D70" s="329">
        <v>2</v>
      </c>
      <c r="E70" s="306">
        <v>147806</v>
      </c>
      <c r="F70" s="338">
        <f>E70*D70</f>
        <v>295612</v>
      </c>
    </row>
    <row r="71" spans="2:6" s="308" customFormat="1" ht="15.75" thickBot="1">
      <c r="B71" s="242">
        <v>553855</v>
      </c>
      <c r="C71" s="327" t="s">
        <v>157</v>
      </c>
      <c r="D71" s="329">
        <v>1</v>
      </c>
      <c r="E71" s="306">
        <v>390000</v>
      </c>
      <c r="F71" s="306">
        <v>390000</v>
      </c>
    </row>
    <row r="72" spans="2:6">
      <c r="B72" s="217">
        <v>3200000000</v>
      </c>
      <c r="C72" s="256" t="s">
        <v>32</v>
      </c>
      <c r="D72" s="328">
        <v>1</v>
      </c>
      <c r="E72" s="303">
        <v>175000</v>
      </c>
      <c r="F72" s="303">
        <v>175000</v>
      </c>
    </row>
    <row r="73" spans="2:6" ht="15.75" thickBot="1">
      <c r="B73" s="237"/>
      <c r="C73" s="258"/>
      <c r="D73" s="246"/>
      <c r="E73" s="336" t="s">
        <v>24</v>
      </c>
      <c r="F73" s="337">
        <f>F69+F70+F71+F72</f>
        <v>1231012</v>
      </c>
    </row>
    <row r="75" spans="2:6" ht="15.75" thickBot="1"/>
    <row r="76" spans="2:6" ht="15.75" thickBot="1">
      <c r="B76" s="218"/>
      <c r="C76" s="127" t="s">
        <v>42</v>
      </c>
      <c r="D76" s="219"/>
      <c r="E76" s="330"/>
      <c r="F76" s="331"/>
    </row>
    <row r="77" spans="2:6">
      <c r="B77" s="222" t="s">
        <v>6</v>
      </c>
      <c r="C77" s="266" t="s">
        <v>134</v>
      </c>
      <c r="D77" s="219"/>
      <c r="E77" s="223" t="s">
        <v>7</v>
      </c>
      <c r="F77" s="332"/>
    </row>
    <row r="78" spans="2:6">
      <c r="B78" s="225" t="s">
        <v>8</v>
      </c>
      <c r="C78" s="250" t="s">
        <v>68</v>
      </c>
      <c r="D78" s="243"/>
      <c r="E78" s="226"/>
      <c r="F78" s="332"/>
    </row>
    <row r="79" spans="2:6">
      <c r="B79" s="225" t="s">
        <v>10</v>
      </c>
      <c r="C79" s="251"/>
      <c r="D79" s="244"/>
      <c r="E79" s="226" t="s">
        <v>11</v>
      </c>
      <c r="F79" s="332"/>
    </row>
    <row r="80" spans="2:6">
      <c r="B80" s="225" t="s">
        <v>12</v>
      </c>
      <c r="C80" s="251"/>
      <c r="D80" s="219"/>
      <c r="E80" s="227"/>
      <c r="F80" s="332"/>
    </row>
    <row r="81" spans="2:6">
      <c r="B81" s="128" t="s">
        <v>13</v>
      </c>
      <c r="C81" s="252"/>
      <c r="D81" s="219"/>
      <c r="E81" s="290"/>
      <c r="F81" s="332"/>
    </row>
    <row r="82" spans="2:6">
      <c r="B82" s="225" t="s">
        <v>14</v>
      </c>
      <c r="C82" s="251"/>
      <c r="D82" s="219"/>
      <c r="E82" s="290"/>
      <c r="F82" s="332"/>
    </row>
    <row r="83" spans="2:6">
      <c r="B83" s="229" t="s">
        <v>16</v>
      </c>
      <c r="C83" s="253"/>
      <c r="D83" s="219"/>
      <c r="E83" s="290"/>
      <c r="F83" s="332"/>
    </row>
    <row r="84" spans="2:6">
      <c r="B84" s="229" t="s">
        <v>17</v>
      </c>
      <c r="C84" s="253"/>
      <c r="D84" s="219"/>
      <c r="E84" s="290"/>
      <c r="F84" s="332"/>
    </row>
    <row r="85" spans="2:6" ht="15.75" thickBot="1">
      <c r="B85" s="231" t="s">
        <v>18</v>
      </c>
      <c r="C85" s="253"/>
      <c r="D85" s="219"/>
      <c r="E85" s="290"/>
      <c r="F85" s="333"/>
    </row>
    <row r="86" spans="2:6" ht="15.75" thickBot="1">
      <c r="B86" s="216" t="s">
        <v>19</v>
      </c>
      <c r="C86" s="255" t="s">
        <v>20</v>
      </c>
      <c r="D86" s="245" t="s">
        <v>21</v>
      </c>
      <c r="E86" s="233" t="s">
        <v>22</v>
      </c>
      <c r="F86" s="334" t="s">
        <v>23</v>
      </c>
    </row>
    <row r="87" spans="2:6">
      <c r="B87" s="217"/>
      <c r="C87" s="256"/>
      <c r="D87" s="247"/>
      <c r="E87" s="235"/>
      <c r="F87" s="335"/>
    </row>
    <row r="88" spans="2:6" ht="15.75" thickBot="1">
      <c r="B88" s="237"/>
      <c r="C88" s="258"/>
      <c r="D88" s="246"/>
      <c r="E88" s="336" t="s">
        <v>24</v>
      </c>
      <c r="F88" s="337">
        <f>F87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workbookViewId="0">
      <selection activeCell="F61" sqref="B49:F61"/>
    </sheetView>
  </sheetViews>
  <sheetFormatPr baseColWidth="10" defaultRowHeight="15"/>
  <cols>
    <col min="2" max="2" width="35.28515625" customWidth="1"/>
    <col min="3" max="3" width="53.28515625" bestFit="1" customWidth="1"/>
    <col min="5" max="6" width="11.42578125" style="182"/>
  </cols>
  <sheetData>
    <row r="2" spans="2:6" s="165" customFormat="1">
      <c r="E2" s="182"/>
      <c r="F2" s="182"/>
    </row>
    <row r="3" spans="2:6" ht="15.75" thickBot="1"/>
    <row r="4" spans="2:6" ht="15.75" thickBot="1">
      <c r="B4" s="359"/>
      <c r="C4" s="360" t="s">
        <v>45</v>
      </c>
      <c r="D4" s="350"/>
      <c r="E4" s="351"/>
      <c r="F4" s="352"/>
    </row>
    <row r="5" spans="2:6">
      <c r="B5" s="134" t="s">
        <v>6</v>
      </c>
      <c r="C5" s="285" t="s">
        <v>177</v>
      </c>
      <c r="D5" s="353"/>
      <c r="E5" s="203" t="s">
        <v>7</v>
      </c>
      <c r="F5" s="354"/>
    </row>
    <row r="6" spans="2:6">
      <c r="B6" s="138" t="s">
        <v>8</v>
      </c>
      <c r="C6" s="286" t="s">
        <v>174</v>
      </c>
      <c r="D6" s="140"/>
      <c r="E6" s="205"/>
      <c r="F6" s="354"/>
    </row>
    <row r="7" spans="2:6">
      <c r="B7" s="138" t="s">
        <v>10</v>
      </c>
      <c r="C7" s="287">
        <v>177574</v>
      </c>
      <c r="D7" s="143"/>
      <c r="E7" s="205" t="s">
        <v>11</v>
      </c>
      <c r="F7" s="354"/>
    </row>
    <row r="8" spans="2:6" ht="15.75" thickBot="1">
      <c r="B8" s="146" t="s">
        <v>12</v>
      </c>
      <c r="C8" s="288"/>
      <c r="D8" s="353"/>
      <c r="E8" s="207"/>
      <c r="F8" s="354"/>
    </row>
    <row r="9" spans="2:6" ht="15.75" thickBot="1">
      <c r="B9" s="357" t="s">
        <v>13</v>
      </c>
      <c r="C9" s="358">
        <v>35264</v>
      </c>
      <c r="D9" s="353"/>
      <c r="E9" s="353"/>
      <c r="F9" s="354"/>
    </row>
    <row r="10" spans="2:6">
      <c r="B10" s="355" t="s">
        <v>14</v>
      </c>
      <c r="C10" s="356">
        <v>141370</v>
      </c>
      <c r="D10" s="353"/>
      <c r="E10" s="353"/>
      <c r="F10" s="354"/>
    </row>
    <row r="11" spans="2:6">
      <c r="B11" s="146" t="s">
        <v>16</v>
      </c>
      <c r="C11" s="288">
        <v>7233</v>
      </c>
      <c r="D11" s="353"/>
      <c r="E11" s="353"/>
      <c r="F11" s="354"/>
    </row>
    <row r="12" spans="2:6">
      <c r="B12" s="146" t="s">
        <v>17</v>
      </c>
      <c r="C12" s="147"/>
      <c r="D12" s="353"/>
      <c r="E12" s="353"/>
      <c r="F12" s="354"/>
    </row>
    <row r="13" spans="2:6" ht="15.75" thickBot="1">
      <c r="B13" s="149" t="s">
        <v>18</v>
      </c>
      <c r="C13" s="147"/>
      <c r="D13" s="353"/>
      <c r="E13" s="353"/>
      <c r="F13" s="354"/>
    </row>
    <row r="14" spans="2:6" ht="15.75" thickBot="1">
      <c r="B14" s="361" t="s">
        <v>19</v>
      </c>
      <c r="C14" s="361" t="s">
        <v>20</v>
      </c>
      <c r="D14" s="362" t="s">
        <v>21</v>
      </c>
      <c r="E14" s="363" t="s">
        <v>22</v>
      </c>
      <c r="F14" s="364" t="s">
        <v>23</v>
      </c>
    </row>
    <row r="15" spans="2:6">
      <c r="B15" s="217">
        <v>9082603</v>
      </c>
      <c r="C15" s="217" t="s">
        <v>176</v>
      </c>
      <c r="D15" s="294">
        <v>2</v>
      </c>
      <c r="E15" s="235">
        <v>138000</v>
      </c>
      <c r="F15" s="335">
        <f>E15*D15</f>
        <v>276000</v>
      </c>
    </row>
    <row r="16" spans="2:6" ht="15.75" thickBot="1">
      <c r="B16" s="159"/>
      <c r="C16" s="160"/>
      <c r="D16" s="161"/>
      <c r="E16" s="214" t="s">
        <v>24</v>
      </c>
      <c r="F16" s="337">
        <f>F15</f>
        <v>276000</v>
      </c>
    </row>
    <row r="18" spans="2:6" ht="15.75" thickBot="1"/>
    <row r="19" spans="2:6" ht="15.75" thickBot="1">
      <c r="B19" s="359"/>
      <c r="C19" s="360" t="s">
        <v>46</v>
      </c>
      <c r="D19" s="350"/>
      <c r="E19" s="351"/>
      <c r="F19" s="352"/>
    </row>
    <row r="20" spans="2:6">
      <c r="B20" s="134" t="s">
        <v>6</v>
      </c>
      <c r="C20" s="164" t="s">
        <v>198</v>
      </c>
      <c r="D20" s="353"/>
      <c r="E20" s="203" t="s">
        <v>7</v>
      </c>
      <c r="F20" s="354"/>
    </row>
    <row r="21" spans="2:6">
      <c r="B21" s="138" t="s">
        <v>8</v>
      </c>
      <c r="C21" s="139" t="s">
        <v>199</v>
      </c>
      <c r="D21" s="140"/>
      <c r="E21" s="205"/>
      <c r="F21" s="354"/>
    </row>
    <row r="22" spans="2:6">
      <c r="B22" s="138" t="s">
        <v>10</v>
      </c>
      <c r="C22" s="142">
        <v>181267</v>
      </c>
      <c r="D22" s="143"/>
      <c r="E22" s="205" t="s">
        <v>11</v>
      </c>
      <c r="F22" s="354"/>
    </row>
    <row r="23" spans="2:6" ht="15.75" thickBot="1">
      <c r="B23" s="146" t="s">
        <v>12</v>
      </c>
      <c r="C23" s="147"/>
      <c r="D23" s="353"/>
      <c r="E23" s="207"/>
      <c r="F23" s="354"/>
    </row>
    <row r="24" spans="2:6" ht="15.75" thickBot="1">
      <c r="B24" s="357" t="s">
        <v>13</v>
      </c>
      <c r="C24" s="358">
        <v>37423</v>
      </c>
      <c r="D24" s="353"/>
      <c r="E24" s="353"/>
      <c r="F24" s="354"/>
    </row>
    <row r="25" spans="2:6">
      <c r="B25" s="355" t="s">
        <v>14</v>
      </c>
      <c r="C25" s="365" t="s">
        <v>178</v>
      </c>
      <c r="D25" s="353"/>
      <c r="E25" s="353"/>
      <c r="F25" s="354"/>
    </row>
    <row r="26" spans="2:6">
      <c r="B26" s="146" t="s">
        <v>16</v>
      </c>
      <c r="C26" s="147"/>
      <c r="D26" s="353"/>
      <c r="E26" s="353"/>
      <c r="F26" s="354"/>
    </row>
    <row r="27" spans="2:6">
      <c r="B27" s="146" t="s">
        <v>17</v>
      </c>
      <c r="C27" s="147"/>
      <c r="D27" s="353"/>
      <c r="E27" s="353"/>
      <c r="F27" s="354"/>
    </row>
    <row r="28" spans="2:6" ht="15.75" thickBot="1">
      <c r="B28" s="149" t="s">
        <v>18</v>
      </c>
      <c r="C28" s="147"/>
      <c r="D28" s="353"/>
      <c r="E28" s="353"/>
      <c r="F28" s="354"/>
    </row>
    <row r="29" spans="2:6" ht="15.75" thickBot="1">
      <c r="B29" s="361" t="s">
        <v>19</v>
      </c>
      <c r="C29" s="361" t="s">
        <v>20</v>
      </c>
      <c r="D29" s="362" t="s">
        <v>21</v>
      </c>
      <c r="E29" s="363" t="s">
        <v>22</v>
      </c>
      <c r="F29" s="364" t="s">
        <v>23</v>
      </c>
    </row>
    <row r="30" spans="2:6" s="165" customFormat="1">
      <c r="B30" s="167" t="s">
        <v>197</v>
      </c>
      <c r="C30" s="171" t="s">
        <v>200</v>
      </c>
      <c r="D30" s="171">
        <v>4</v>
      </c>
      <c r="E30" s="173">
        <v>77200</v>
      </c>
      <c r="F30" s="173">
        <f>E30*D30</f>
        <v>308800</v>
      </c>
    </row>
    <row r="31" spans="2:6" ht="15.75" thickBot="1">
      <c r="B31" s="168"/>
      <c r="C31" s="170"/>
      <c r="D31" s="161"/>
      <c r="E31" s="214" t="s">
        <v>24</v>
      </c>
      <c r="F31" s="187">
        <f>F30</f>
        <v>308800</v>
      </c>
    </row>
    <row r="33" spans="2:6" ht="15.75" thickBot="1"/>
    <row r="34" spans="2:6" ht="15.75" thickBot="1">
      <c r="B34" s="130"/>
      <c r="C34" s="127" t="s">
        <v>47</v>
      </c>
      <c r="D34" s="131"/>
      <c r="E34" s="213"/>
      <c r="F34" s="183"/>
    </row>
    <row r="35" spans="2:6">
      <c r="B35" s="134" t="s">
        <v>6</v>
      </c>
      <c r="C35" s="164" t="s">
        <v>112</v>
      </c>
      <c r="D35" s="135"/>
      <c r="E35" s="136" t="s">
        <v>7</v>
      </c>
      <c r="F35" s="184"/>
    </row>
    <row r="36" spans="2:6">
      <c r="B36" s="138" t="s">
        <v>8</v>
      </c>
      <c r="C36" s="139" t="s">
        <v>89</v>
      </c>
      <c r="D36" s="140"/>
      <c r="E36" s="141"/>
      <c r="F36" s="184"/>
    </row>
    <row r="37" spans="2:6">
      <c r="B37" s="138" t="s">
        <v>10</v>
      </c>
      <c r="C37" s="193">
        <v>174709</v>
      </c>
      <c r="D37" s="143"/>
      <c r="E37" s="141" t="s">
        <v>11</v>
      </c>
      <c r="F37" s="184"/>
    </row>
    <row r="38" spans="2:6">
      <c r="B38" s="138" t="s">
        <v>12</v>
      </c>
      <c r="C38" s="193"/>
      <c r="D38" s="135"/>
      <c r="E38" s="144"/>
      <c r="F38" s="184"/>
    </row>
    <row r="39" spans="2:6">
      <c r="B39" s="128" t="s">
        <v>13</v>
      </c>
      <c r="C39" s="194">
        <v>33328</v>
      </c>
      <c r="D39" s="135"/>
      <c r="E39" s="135"/>
      <c r="F39" s="184"/>
    </row>
    <row r="40" spans="2:6">
      <c r="B40" s="138" t="s">
        <v>14</v>
      </c>
      <c r="C40" s="193">
        <v>4700004597</v>
      </c>
      <c r="D40" s="135"/>
      <c r="E40" s="135"/>
      <c r="F40" s="184"/>
    </row>
    <row r="41" spans="2:6">
      <c r="B41" s="146" t="s">
        <v>16</v>
      </c>
      <c r="C41" s="147"/>
      <c r="D41" s="135"/>
      <c r="E41" s="135"/>
      <c r="F41" s="184"/>
    </row>
    <row r="42" spans="2:6">
      <c r="B42" s="146" t="s">
        <v>17</v>
      </c>
      <c r="C42" s="147"/>
      <c r="D42" s="135"/>
      <c r="E42" s="135"/>
      <c r="F42" s="184"/>
    </row>
    <row r="43" spans="2:6" ht="15.75" thickBot="1">
      <c r="B43" s="149" t="s">
        <v>18</v>
      </c>
      <c r="C43" s="147"/>
      <c r="D43" s="135"/>
      <c r="E43" s="135"/>
      <c r="F43" s="185"/>
    </row>
    <row r="44" spans="2:6" ht="15.75" thickBot="1">
      <c r="B44" s="151" t="s">
        <v>19</v>
      </c>
      <c r="C44" s="151" t="s">
        <v>20</v>
      </c>
      <c r="D44" s="152" t="s">
        <v>21</v>
      </c>
      <c r="E44" s="153" t="s">
        <v>22</v>
      </c>
      <c r="F44" s="186" t="s">
        <v>23</v>
      </c>
    </row>
    <row r="45" spans="2:6">
      <c r="B45" s="155">
        <v>9910000003</v>
      </c>
      <c r="C45" s="155" t="s">
        <v>128</v>
      </c>
      <c r="D45" s="156">
        <v>1</v>
      </c>
      <c r="E45" s="157">
        <v>250000</v>
      </c>
      <c r="F45" s="157">
        <v>250000</v>
      </c>
    </row>
    <row r="46" spans="2:6" ht="15.75" thickBot="1">
      <c r="B46" s="159"/>
      <c r="C46" s="160"/>
      <c r="D46" s="161"/>
      <c r="E46" s="214" t="s">
        <v>24</v>
      </c>
      <c r="F46" s="187">
        <f>F45</f>
        <v>250000</v>
      </c>
    </row>
    <row r="48" spans="2:6" ht="15.75" thickBot="1"/>
    <row r="49" spans="2:6" ht="15.75" thickBot="1">
      <c r="B49" s="130"/>
      <c r="C49" s="127" t="s">
        <v>48</v>
      </c>
      <c r="D49" s="131"/>
      <c r="E49" s="213"/>
      <c r="F49" s="183"/>
    </row>
    <row r="50" spans="2:6">
      <c r="B50" s="134" t="s">
        <v>6</v>
      </c>
      <c r="C50" s="164" t="s">
        <v>202</v>
      </c>
      <c r="D50" s="135"/>
      <c r="E50" s="136" t="s">
        <v>7</v>
      </c>
      <c r="F50" s="184"/>
    </row>
    <row r="51" spans="2:6">
      <c r="B51" s="138" t="s">
        <v>8</v>
      </c>
      <c r="C51" s="139" t="s">
        <v>179</v>
      </c>
      <c r="D51" s="140"/>
      <c r="E51" s="141"/>
      <c r="F51" s="184"/>
    </row>
    <row r="52" spans="2:6">
      <c r="B52" s="138" t="s">
        <v>10</v>
      </c>
      <c r="C52" s="142">
        <v>181461</v>
      </c>
      <c r="D52" s="143"/>
      <c r="E52" s="141" t="s">
        <v>11</v>
      </c>
      <c r="F52" s="184"/>
    </row>
    <row r="53" spans="2:6">
      <c r="B53" s="138" t="s">
        <v>12</v>
      </c>
      <c r="C53" s="142"/>
      <c r="D53" s="135"/>
      <c r="E53" s="144"/>
      <c r="F53" s="184"/>
    </row>
    <row r="54" spans="2:6">
      <c r="B54" s="128" t="s">
        <v>13</v>
      </c>
      <c r="C54" s="129">
        <v>377533</v>
      </c>
      <c r="D54" s="135"/>
      <c r="E54" s="135"/>
      <c r="F54" s="184"/>
    </row>
    <row r="55" spans="2:6">
      <c r="B55" s="138" t="s">
        <v>14</v>
      </c>
      <c r="C55" s="142" t="s">
        <v>203</v>
      </c>
      <c r="D55" s="135"/>
      <c r="E55" s="135"/>
      <c r="F55" s="184"/>
    </row>
    <row r="56" spans="2:6">
      <c r="B56" s="146" t="s">
        <v>16</v>
      </c>
      <c r="C56" s="147"/>
      <c r="D56" s="135"/>
      <c r="E56" s="135"/>
      <c r="F56" s="184"/>
    </row>
    <row r="57" spans="2:6">
      <c r="B57" s="146" t="s">
        <v>17</v>
      </c>
      <c r="C57" s="147"/>
      <c r="D57" s="135"/>
      <c r="E57" s="135"/>
      <c r="F57" s="184"/>
    </row>
    <row r="58" spans="2:6" ht="15.75" thickBot="1">
      <c r="B58" s="149" t="s">
        <v>18</v>
      </c>
      <c r="C58" s="147"/>
      <c r="D58" s="135"/>
      <c r="E58" s="135"/>
      <c r="F58" s="185"/>
    </row>
    <row r="59" spans="2:6" ht="15.75" thickBot="1">
      <c r="B59" s="151" t="s">
        <v>19</v>
      </c>
      <c r="C59" s="151" t="s">
        <v>20</v>
      </c>
      <c r="D59" s="152" t="s">
        <v>21</v>
      </c>
      <c r="E59" s="153" t="s">
        <v>22</v>
      </c>
      <c r="F59" s="186" t="s">
        <v>23</v>
      </c>
    </row>
    <row r="60" spans="2:6" s="165" customFormat="1">
      <c r="B60" s="167" t="s">
        <v>86</v>
      </c>
      <c r="C60" s="171" t="s">
        <v>204</v>
      </c>
      <c r="D60" s="171">
        <v>6</v>
      </c>
      <c r="E60" s="173">
        <v>47304</v>
      </c>
      <c r="F60" s="173">
        <f>E60*D60</f>
        <v>283824</v>
      </c>
    </row>
    <row r="61" spans="2:6" ht="15.75" thickBot="1">
      <c r="B61" s="168"/>
      <c r="C61" s="170"/>
      <c r="D61" s="161"/>
      <c r="E61" s="214" t="s">
        <v>24</v>
      </c>
      <c r="F61" s="187">
        <f>F60</f>
        <v>283824</v>
      </c>
    </row>
    <row r="63" spans="2:6" ht="15.75" thickBot="1"/>
    <row r="64" spans="2:6" ht="15.75" thickBot="1">
      <c r="B64" s="130"/>
      <c r="C64" s="127" t="s">
        <v>49</v>
      </c>
      <c r="D64" s="131"/>
      <c r="E64" s="213"/>
      <c r="F64" s="183"/>
    </row>
    <row r="65" spans="2:6">
      <c r="B65" s="134" t="s">
        <v>6</v>
      </c>
      <c r="C65" s="164" t="s">
        <v>43</v>
      </c>
      <c r="D65" s="135"/>
      <c r="E65" s="136" t="s">
        <v>7</v>
      </c>
      <c r="F65" s="184"/>
    </row>
    <row r="66" spans="2:6">
      <c r="B66" s="138" t="s">
        <v>8</v>
      </c>
      <c r="C66" s="139" t="s">
        <v>69</v>
      </c>
      <c r="D66" s="140"/>
      <c r="E66" s="141"/>
      <c r="F66" s="184"/>
    </row>
    <row r="67" spans="2:6">
      <c r="B67" s="138" t="s">
        <v>10</v>
      </c>
      <c r="C67" s="142">
        <v>174020</v>
      </c>
      <c r="D67" s="143"/>
      <c r="E67" s="141" t="s">
        <v>11</v>
      </c>
      <c r="F67" s="184"/>
    </row>
    <row r="68" spans="2:6">
      <c r="B68" s="138" t="s">
        <v>12</v>
      </c>
      <c r="C68" s="142"/>
      <c r="D68" s="135"/>
      <c r="E68" s="144"/>
      <c r="F68" s="184"/>
    </row>
    <row r="69" spans="2:6">
      <c r="B69" s="128" t="s">
        <v>13</v>
      </c>
      <c r="C69" s="129"/>
      <c r="D69" s="135"/>
      <c r="E69" s="135"/>
      <c r="F69" s="184"/>
    </row>
    <row r="70" spans="2:6">
      <c r="B70" s="138" t="s">
        <v>14</v>
      </c>
      <c r="C70" s="142"/>
      <c r="D70" s="135"/>
      <c r="E70" s="135"/>
      <c r="F70" s="184"/>
    </row>
    <row r="71" spans="2:6">
      <c r="B71" s="146" t="s">
        <v>16</v>
      </c>
      <c r="C71" s="147"/>
      <c r="D71" s="135"/>
      <c r="E71" s="135"/>
      <c r="F71" s="184"/>
    </row>
    <row r="72" spans="2:6">
      <c r="B72" s="146" t="s">
        <v>17</v>
      </c>
      <c r="C72" s="147"/>
      <c r="D72" s="135"/>
      <c r="E72" s="135"/>
      <c r="F72" s="184"/>
    </row>
    <row r="73" spans="2:6" ht="15.75" thickBot="1">
      <c r="B73" s="149" t="s">
        <v>18</v>
      </c>
      <c r="C73" s="147"/>
      <c r="D73" s="135"/>
      <c r="E73" s="135"/>
      <c r="F73" s="185"/>
    </row>
    <row r="74" spans="2:6" ht="15.75" thickBot="1">
      <c r="B74" s="151" t="s">
        <v>19</v>
      </c>
      <c r="C74" s="151" t="s">
        <v>20</v>
      </c>
      <c r="D74" s="275" t="s">
        <v>21</v>
      </c>
      <c r="E74" s="276" t="s">
        <v>22</v>
      </c>
      <c r="F74" s="277" t="s">
        <v>23</v>
      </c>
    </row>
    <row r="75" spans="2:6" s="165" customFormat="1">
      <c r="B75" s="268" t="s">
        <v>122</v>
      </c>
      <c r="C75" s="269" t="s">
        <v>118</v>
      </c>
      <c r="D75" s="155">
        <v>1</v>
      </c>
      <c r="E75" s="280">
        <v>24570</v>
      </c>
      <c r="F75" s="189">
        <f>E75*D75</f>
        <v>24570</v>
      </c>
    </row>
    <row r="76" spans="2:6" s="165" customFormat="1">
      <c r="B76" s="271">
        <v>90044</v>
      </c>
      <c r="C76" s="272" t="s">
        <v>119</v>
      </c>
      <c r="D76" s="271">
        <v>2</v>
      </c>
      <c r="E76" s="281">
        <v>12870</v>
      </c>
      <c r="F76" s="278">
        <f>E76*D76</f>
        <v>25740</v>
      </c>
    </row>
    <row r="77" spans="2:6" s="165" customFormat="1">
      <c r="B77" s="271">
        <v>9178</v>
      </c>
      <c r="C77" s="272" t="s">
        <v>120</v>
      </c>
      <c r="D77" s="271">
        <v>1</v>
      </c>
      <c r="E77" s="281">
        <v>220870</v>
      </c>
      <c r="F77" s="278">
        <f>E77*D77</f>
        <v>220870</v>
      </c>
    </row>
    <row r="78" spans="2:6">
      <c r="B78" s="270" t="s">
        <v>123</v>
      </c>
      <c r="C78" s="273" t="s">
        <v>121</v>
      </c>
      <c r="D78" s="271">
        <v>2</v>
      </c>
      <c r="E78" s="281">
        <v>25870</v>
      </c>
      <c r="F78" s="278">
        <f>E78*D78</f>
        <v>51740</v>
      </c>
    </row>
    <row r="79" spans="2:6" ht="15.75" thickBot="1">
      <c r="B79" s="159"/>
      <c r="C79" s="274"/>
      <c r="D79" s="283"/>
      <c r="E79" s="282" t="s">
        <v>24</v>
      </c>
      <c r="F79" s="279">
        <f>SUM(F75:F78)</f>
        <v>322920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2"/>
  <sheetViews>
    <sheetView workbookViewId="0">
      <selection activeCell="H70" sqref="H70"/>
    </sheetView>
  </sheetViews>
  <sheetFormatPr baseColWidth="10" defaultRowHeight="15"/>
  <cols>
    <col min="2" max="2" width="36.5703125" customWidth="1"/>
    <col min="3" max="3" width="47" bestFit="1" customWidth="1"/>
    <col min="6" max="6" width="11.42578125" style="182"/>
  </cols>
  <sheetData>
    <row r="2" spans="2:6" s="165" customFormat="1">
      <c r="F2" s="182"/>
    </row>
    <row r="3" spans="2:6" ht="15.75" thickBot="1"/>
    <row r="4" spans="2:6" ht="15.75" thickBot="1">
      <c r="B4" s="130"/>
      <c r="C4" s="190" t="s">
        <v>50</v>
      </c>
      <c r="D4" s="199"/>
      <c r="E4" s="200"/>
      <c r="F4" s="201"/>
    </row>
    <row r="5" spans="2:6">
      <c r="B5" s="134" t="s">
        <v>6</v>
      </c>
      <c r="C5" s="191" t="s">
        <v>84</v>
      </c>
      <c r="D5" s="202"/>
      <c r="E5" s="203" t="s">
        <v>7</v>
      </c>
      <c r="F5" s="204"/>
    </row>
    <row r="6" spans="2:6">
      <c r="B6" s="138" t="s">
        <v>8</v>
      </c>
      <c r="C6" s="192" t="s">
        <v>85</v>
      </c>
      <c r="D6" s="202"/>
      <c r="E6" s="205"/>
      <c r="F6" s="204"/>
    </row>
    <row r="7" spans="2:6">
      <c r="B7" s="138" t="s">
        <v>10</v>
      </c>
      <c r="C7" s="193"/>
      <c r="D7" s="206"/>
      <c r="E7" s="205" t="s">
        <v>11</v>
      </c>
      <c r="F7" s="204"/>
    </row>
    <row r="8" spans="2:6">
      <c r="B8" s="138" t="s">
        <v>12</v>
      </c>
      <c r="C8" s="193"/>
      <c r="D8" s="202"/>
      <c r="E8" s="207"/>
      <c r="F8" s="204"/>
    </row>
    <row r="9" spans="2:6">
      <c r="B9" s="128" t="s">
        <v>13</v>
      </c>
      <c r="C9" s="194"/>
      <c r="D9" s="202"/>
      <c r="E9" s="208"/>
      <c r="F9" s="204"/>
    </row>
    <row r="10" spans="2:6">
      <c r="B10" s="138" t="s">
        <v>14</v>
      </c>
      <c r="C10" s="193">
        <v>2207</v>
      </c>
      <c r="D10" s="202"/>
      <c r="E10" s="208"/>
      <c r="F10" s="204"/>
    </row>
    <row r="11" spans="2:6">
      <c r="B11" s="146" t="s">
        <v>16</v>
      </c>
      <c r="C11" s="195"/>
      <c r="D11" s="202"/>
      <c r="E11" s="209"/>
      <c r="F11" s="204"/>
    </row>
    <row r="12" spans="2:6">
      <c r="B12" s="146" t="s">
        <v>17</v>
      </c>
      <c r="C12" s="195"/>
      <c r="D12" s="202"/>
      <c r="E12" s="209"/>
      <c r="F12" s="204"/>
    </row>
    <row r="13" spans="2:6" ht="15.75" thickBot="1">
      <c r="B13" s="149" t="s">
        <v>18</v>
      </c>
      <c r="C13" s="195"/>
      <c r="D13" s="210"/>
      <c r="E13" s="211"/>
      <c r="F13" s="212"/>
    </row>
    <row r="14" spans="2:6" ht="15.75" thickBot="1">
      <c r="B14" s="151" t="s">
        <v>19</v>
      </c>
      <c r="C14" s="151" t="s">
        <v>20</v>
      </c>
      <c r="D14" s="196" t="s">
        <v>21</v>
      </c>
      <c r="E14" s="197" t="s">
        <v>22</v>
      </c>
      <c r="F14" s="198" t="s">
        <v>23</v>
      </c>
    </row>
    <row r="15" spans="2:6">
      <c r="B15" s="155" t="s">
        <v>86</v>
      </c>
      <c r="C15" s="155" t="s">
        <v>87</v>
      </c>
      <c r="D15" s="156">
        <v>1</v>
      </c>
      <c r="E15" s="157">
        <v>51100</v>
      </c>
      <c r="F15" s="157">
        <v>51100</v>
      </c>
    </row>
    <row r="16" spans="2:6" ht="15.75" thickBot="1">
      <c r="B16" s="159"/>
      <c r="C16" s="160"/>
      <c r="D16" s="161"/>
      <c r="E16" s="162" t="s">
        <v>24</v>
      </c>
      <c r="F16" s="187">
        <f>F15</f>
        <v>51100</v>
      </c>
    </row>
    <row r="18" spans="2:6" ht="15.75" thickBot="1"/>
    <row r="19" spans="2:6" ht="15.75" thickBot="1">
      <c r="B19" s="130"/>
      <c r="C19" s="127" t="s">
        <v>51</v>
      </c>
      <c r="D19" s="131"/>
      <c r="E19" s="132"/>
      <c r="F19" s="183"/>
    </row>
    <row r="20" spans="2:6">
      <c r="B20" s="134" t="s">
        <v>6</v>
      </c>
      <c r="C20" s="285" t="s">
        <v>126</v>
      </c>
      <c r="D20" s="135"/>
      <c r="E20" s="136" t="s">
        <v>7</v>
      </c>
      <c r="F20" s="184"/>
    </row>
    <row r="21" spans="2:6">
      <c r="B21" s="138" t="s">
        <v>8</v>
      </c>
      <c r="C21" s="286" t="s">
        <v>69</v>
      </c>
      <c r="D21" s="140"/>
      <c r="E21" s="141"/>
      <c r="F21" s="184"/>
    </row>
    <row r="22" spans="2:6">
      <c r="B22" s="138" t="s">
        <v>10</v>
      </c>
      <c r="C22" s="142">
        <v>174674</v>
      </c>
      <c r="D22" s="143"/>
      <c r="E22" s="141" t="s">
        <v>11</v>
      </c>
      <c r="F22" s="184"/>
    </row>
    <row r="23" spans="2:6">
      <c r="B23" s="138" t="s">
        <v>12</v>
      </c>
      <c r="C23" s="142"/>
      <c r="D23" s="135"/>
      <c r="E23" s="144"/>
      <c r="F23" s="184"/>
    </row>
    <row r="24" spans="2:6">
      <c r="B24" s="128" t="s">
        <v>13</v>
      </c>
      <c r="C24" s="129">
        <v>33441</v>
      </c>
      <c r="D24" s="135"/>
      <c r="E24" s="145"/>
      <c r="F24" s="184"/>
    </row>
    <row r="25" spans="2:6">
      <c r="B25" s="138" t="s">
        <v>14</v>
      </c>
      <c r="C25" s="142">
        <v>7178</v>
      </c>
      <c r="D25" s="135"/>
      <c r="E25" s="145"/>
      <c r="F25" s="184"/>
    </row>
    <row r="26" spans="2:6">
      <c r="B26" s="146" t="s">
        <v>16</v>
      </c>
      <c r="C26" s="147">
        <v>7178</v>
      </c>
      <c r="D26" s="135"/>
      <c r="E26" s="148"/>
      <c r="F26" s="184"/>
    </row>
    <row r="27" spans="2:6">
      <c r="B27" s="146" t="s">
        <v>17</v>
      </c>
      <c r="C27" s="147"/>
      <c r="D27" s="135"/>
      <c r="E27" s="148"/>
      <c r="F27" s="184"/>
    </row>
    <row r="28" spans="2:6" ht="15.75" thickBot="1">
      <c r="B28" s="149" t="s">
        <v>18</v>
      </c>
      <c r="C28" s="147"/>
      <c r="D28" s="135"/>
      <c r="E28" s="148"/>
      <c r="F28" s="185"/>
    </row>
    <row r="29" spans="2:6" ht="15.75" thickBot="1">
      <c r="B29" s="151" t="s">
        <v>19</v>
      </c>
      <c r="C29" s="151" t="s">
        <v>20</v>
      </c>
      <c r="D29" s="152" t="s">
        <v>21</v>
      </c>
      <c r="E29" s="153" t="s">
        <v>22</v>
      </c>
      <c r="F29" s="186" t="s">
        <v>23</v>
      </c>
    </row>
    <row r="30" spans="2:6" s="165" customFormat="1" ht="15.75" thickBot="1">
      <c r="B30" s="286" t="s">
        <v>144</v>
      </c>
      <c r="C30" s="180" t="s">
        <v>145</v>
      </c>
      <c r="D30" s="169">
        <v>12</v>
      </c>
      <c r="E30" s="174">
        <v>12000</v>
      </c>
      <c r="F30" s="187">
        <f>E30*D30</f>
        <v>144000</v>
      </c>
    </row>
    <row r="31" spans="2:6" ht="15.75" thickBot="1">
      <c r="B31" s="159"/>
      <c r="C31" s="160"/>
      <c r="D31" s="161"/>
      <c r="E31" s="162" t="s">
        <v>24</v>
      </c>
      <c r="F31" s="187">
        <f>E30*D30</f>
        <v>144000</v>
      </c>
    </row>
    <row r="33" spans="2:6" ht="15.75" thickBot="1"/>
    <row r="34" spans="2:6" ht="15.75" thickBot="1">
      <c r="B34" s="130"/>
      <c r="C34" s="127" t="s">
        <v>52</v>
      </c>
      <c r="D34" s="131"/>
      <c r="E34" s="132"/>
      <c r="F34" s="183"/>
    </row>
    <row r="35" spans="2:6">
      <c r="B35" s="134" t="s">
        <v>6</v>
      </c>
      <c r="C35" s="164" t="s">
        <v>90</v>
      </c>
      <c r="D35" s="135"/>
      <c r="E35" s="136" t="s">
        <v>7</v>
      </c>
      <c r="F35" s="184"/>
    </row>
    <row r="36" spans="2:6">
      <c r="B36" s="138" t="s">
        <v>8</v>
      </c>
      <c r="C36" s="139" t="s">
        <v>91</v>
      </c>
      <c r="D36" s="140"/>
      <c r="E36" s="141"/>
      <c r="F36" s="184"/>
    </row>
    <row r="37" spans="2:6">
      <c r="B37" s="138" t="s">
        <v>10</v>
      </c>
      <c r="C37" s="142">
        <v>174787</v>
      </c>
      <c r="D37" s="143"/>
      <c r="E37" s="141" t="s">
        <v>11</v>
      </c>
      <c r="F37" s="184"/>
    </row>
    <row r="38" spans="2:6">
      <c r="B38" s="138" t="s">
        <v>12</v>
      </c>
      <c r="C38" s="142"/>
      <c r="D38" s="135"/>
      <c r="E38" s="144"/>
      <c r="F38" s="184"/>
    </row>
    <row r="39" spans="2:6">
      <c r="B39" s="128" t="s">
        <v>13</v>
      </c>
      <c r="C39" s="129">
        <v>33466</v>
      </c>
      <c r="D39" s="135"/>
      <c r="E39" s="145"/>
      <c r="F39" s="184"/>
    </row>
    <row r="40" spans="2:6">
      <c r="B40" s="138" t="s">
        <v>14</v>
      </c>
      <c r="C40" s="142">
        <v>46761</v>
      </c>
      <c r="D40" s="135"/>
      <c r="E40" s="145"/>
      <c r="F40" s="184"/>
    </row>
    <row r="41" spans="2:6">
      <c r="B41" s="146" t="s">
        <v>16</v>
      </c>
      <c r="C41" s="147">
        <v>7106</v>
      </c>
      <c r="D41" s="135"/>
      <c r="E41" s="148"/>
      <c r="F41" s="184"/>
    </row>
    <row r="42" spans="2:6">
      <c r="B42" s="146" t="s">
        <v>17</v>
      </c>
      <c r="C42" s="147"/>
      <c r="D42" s="135"/>
      <c r="E42" s="148"/>
      <c r="F42" s="184"/>
    </row>
    <row r="43" spans="2:6" ht="15.75" thickBot="1">
      <c r="B43" s="149" t="s">
        <v>18</v>
      </c>
      <c r="C43" s="147" t="s">
        <v>83</v>
      </c>
      <c r="D43" s="135"/>
      <c r="E43" s="148"/>
      <c r="F43" s="185"/>
    </row>
    <row r="44" spans="2:6" ht="15.75" thickBot="1">
      <c r="B44" s="151" t="s">
        <v>19</v>
      </c>
      <c r="C44" s="151" t="s">
        <v>20</v>
      </c>
      <c r="D44" s="152" t="s">
        <v>21</v>
      </c>
      <c r="E44" s="153" t="s">
        <v>22</v>
      </c>
      <c r="F44" s="186" t="s">
        <v>23</v>
      </c>
    </row>
    <row r="45" spans="2:6" s="165" customFormat="1" ht="15.75" thickBot="1">
      <c r="B45" s="172" t="s">
        <v>86</v>
      </c>
      <c r="C45" s="175" t="s">
        <v>87</v>
      </c>
      <c r="D45" s="176">
        <v>2</v>
      </c>
      <c r="E45" s="157">
        <v>70000</v>
      </c>
      <c r="F45" s="189">
        <f>E45*D45</f>
        <v>140000</v>
      </c>
    </row>
    <row r="46" spans="2:6" ht="15.75" thickBot="1">
      <c r="B46" s="168"/>
      <c r="C46" s="170"/>
      <c r="D46" s="161"/>
      <c r="E46" s="162" t="s">
        <v>24</v>
      </c>
      <c r="F46" s="189">
        <f>F45</f>
        <v>140000</v>
      </c>
    </row>
    <row r="48" spans="2:6" ht="15.75" thickBot="1"/>
    <row r="49" spans="2:6" ht="15.75" thickBot="1">
      <c r="B49" s="130"/>
      <c r="C49" s="127" t="s">
        <v>53</v>
      </c>
      <c r="D49" s="131"/>
      <c r="E49" s="132"/>
      <c r="F49" s="183"/>
    </row>
    <row r="50" spans="2:6">
      <c r="B50" s="134" t="s">
        <v>6</v>
      </c>
      <c r="C50" s="164" t="s">
        <v>112</v>
      </c>
      <c r="D50" s="135"/>
      <c r="E50" s="136" t="s">
        <v>7</v>
      </c>
      <c r="F50" s="184"/>
    </row>
    <row r="51" spans="2:6">
      <c r="B51" s="138" t="s">
        <v>8</v>
      </c>
      <c r="C51" s="139" t="s">
        <v>89</v>
      </c>
      <c r="D51" s="140"/>
      <c r="E51" s="141"/>
      <c r="F51" s="184"/>
    </row>
    <row r="52" spans="2:6">
      <c r="B52" s="138" t="s">
        <v>10</v>
      </c>
      <c r="C52" s="321">
        <v>175213</v>
      </c>
      <c r="D52" s="143"/>
      <c r="E52" s="141" t="s">
        <v>11</v>
      </c>
      <c r="F52" s="184"/>
    </row>
    <row r="53" spans="2:6">
      <c r="B53" s="138" t="s">
        <v>12</v>
      </c>
      <c r="C53" s="142"/>
      <c r="D53" s="135"/>
      <c r="E53" s="144"/>
      <c r="F53" s="184"/>
    </row>
    <row r="54" spans="2:6">
      <c r="B54" s="128" t="s">
        <v>13</v>
      </c>
      <c r="C54" s="320">
        <v>33022</v>
      </c>
      <c r="D54" s="135"/>
      <c r="E54" s="145"/>
      <c r="F54" s="184"/>
    </row>
    <row r="55" spans="2:6">
      <c r="B55" s="138" t="s">
        <v>14</v>
      </c>
      <c r="C55" s="142"/>
      <c r="D55" s="135"/>
      <c r="E55" s="145"/>
      <c r="F55" s="184"/>
    </row>
    <row r="56" spans="2:6">
      <c r="B56" s="146" t="s">
        <v>16</v>
      </c>
      <c r="C56" s="147"/>
      <c r="D56" s="135"/>
      <c r="E56" s="148"/>
      <c r="F56" s="184"/>
    </row>
    <row r="57" spans="2:6">
      <c r="B57" s="146" t="s">
        <v>17</v>
      </c>
      <c r="C57" s="147"/>
      <c r="D57" s="135"/>
      <c r="E57" s="148"/>
      <c r="F57" s="184"/>
    </row>
    <row r="58" spans="2:6" ht="15.75" thickBot="1">
      <c r="B58" s="149" t="s">
        <v>18</v>
      </c>
      <c r="C58" s="147"/>
      <c r="D58" s="135"/>
      <c r="E58" s="148"/>
      <c r="F58" s="185"/>
    </row>
    <row r="59" spans="2:6" ht="15.75" thickBot="1">
      <c r="B59" s="151" t="s">
        <v>19</v>
      </c>
      <c r="C59" s="151" t="s">
        <v>20</v>
      </c>
      <c r="D59" s="152" t="s">
        <v>21</v>
      </c>
      <c r="E59" s="276" t="s">
        <v>22</v>
      </c>
      <c r="F59" s="186" t="s">
        <v>23</v>
      </c>
    </row>
    <row r="60" spans="2:6" s="308" customFormat="1">
      <c r="B60" s="268" t="s">
        <v>139</v>
      </c>
      <c r="C60" s="268" t="s">
        <v>140</v>
      </c>
      <c r="D60" s="269">
        <v>73</v>
      </c>
      <c r="E60" s="311">
        <v>54474</v>
      </c>
      <c r="F60" s="322">
        <v>54474</v>
      </c>
    </row>
    <row r="61" spans="2:6" ht="15.75" thickBot="1">
      <c r="B61" s="159"/>
      <c r="C61" s="160"/>
      <c r="D61" s="161"/>
      <c r="E61" s="162" t="s">
        <v>24</v>
      </c>
      <c r="F61" s="187">
        <f>F60</f>
        <v>54474</v>
      </c>
    </row>
    <row r="63" spans="2:6" ht="15.75" thickBot="1"/>
    <row r="64" spans="2:6" ht="15.75" thickBot="1">
      <c r="B64" s="130"/>
      <c r="C64" s="127" t="s">
        <v>54</v>
      </c>
      <c r="D64" s="131"/>
      <c r="E64" s="132"/>
      <c r="F64" s="183"/>
    </row>
    <row r="65" spans="2:6">
      <c r="B65" s="134" t="s">
        <v>6</v>
      </c>
      <c r="C65" s="285" t="s">
        <v>163</v>
      </c>
      <c r="D65" s="135"/>
      <c r="E65" s="136" t="s">
        <v>7</v>
      </c>
      <c r="F65" s="184"/>
    </row>
    <row r="66" spans="2:6">
      <c r="B66" s="138" t="s">
        <v>8</v>
      </c>
      <c r="C66" s="286" t="s">
        <v>129</v>
      </c>
      <c r="D66" s="140"/>
      <c r="E66" s="141"/>
      <c r="F66" s="184"/>
    </row>
    <row r="67" spans="2:6">
      <c r="B67" s="138" t="s">
        <v>10</v>
      </c>
      <c r="C67" s="142">
        <v>176587</v>
      </c>
      <c r="D67" s="143"/>
      <c r="E67" s="141" t="s">
        <v>11</v>
      </c>
      <c r="F67" s="184"/>
    </row>
    <row r="68" spans="2:6">
      <c r="B68" s="138" t="s">
        <v>12</v>
      </c>
      <c r="C68" s="142"/>
      <c r="D68" s="135"/>
      <c r="E68" s="144"/>
      <c r="F68" s="184"/>
    </row>
    <row r="69" spans="2:6">
      <c r="B69" s="128" t="s">
        <v>13</v>
      </c>
      <c r="C69" s="129">
        <v>34612</v>
      </c>
      <c r="D69" s="135"/>
      <c r="E69" s="145"/>
      <c r="F69" s="184"/>
    </row>
    <row r="70" spans="2:6">
      <c r="B70" s="138" t="s">
        <v>14</v>
      </c>
      <c r="C70" s="142">
        <v>1554</v>
      </c>
      <c r="D70" s="135"/>
      <c r="E70" s="145"/>
      <c r="F70" s="184"/>
    </row>
    <row r="71" spans="2:6">
      <c r="B71" s="146" t="s">
        <v>16</v>
      </c>
      <c r="C71" s="147"/>
      <c r="D71" s="135"/>
      <c r="E71" s="148"/>
      <c r="F71" s="184"/>
    </row>
    <row r="72" spans="2:6">
      <c r="B72" s="146" t="s">
        <v>17</v>
      </c>
      <c r="C72" s="147"/>
      <c r="D72" s="135"/>
      <c r="E72" s="148"/>
      <c r="F72" s="184"/>
    </row>
    <row r="73" spans="2:6" ht="15.75" thickBot="1">
      <c r="B73" s="149" t="s">
        <v>18</v>
      </c>
      <c r="C73" s="147"/>
      <c r="D73" s="135"/>
      <c r="E73" s="148"/>
      <c r="F73" s="185"/>
    </row>
    <row r="74" spans="2:6" ht="15.75" thickBot="1">
      <c r="B74" s="151" t="s">
        <v>19</v>
      </c>
      <c r="C74" s="151" t="s">
        <v>20</v>
      </c>
      <c r="D74" s="275" t="s">
        <v>21</v>
      </c>
      <c r="E74" s="276" t="s">
        <v>22</v>
      </c>
      <c r="F74" s="277" t="s">
        <v>23</v>
      </c>
    </row>
    <row r="75" spans="2:6" s="308" customFormat="1" ht="15.75" thickBot="1">
      <c r="B75" s="268" t="s">
        <v>94</v>
      </c>
      <c r="C75" s="317" t="s">
        <v>164</v>
      </c>
      <c r="D75" s="169">
        <v>1</v>
      </c>
      <c r="E75" s="311">
        <v>79959</v>
      </c>
      <c r="F75" s="342">
        <v>79959</v>
      </c>
    </row>
    <row r="76" spans="2:6" s="308" customFormat="1" ht="15.75" thickBot="1">
      <c r="B76" s="268" t="s">
        <v>165</v>
      </c>
      <c r="C76" s="317" t="s">
        <v>166</v>
      </c>
      <c r="D76" s="169">
        <v>1</v>
      </c>
      <c r="E76" s="311">
        <v>77532</v>
      </c>
      <c r="F76" s="342">
        <v>77532</v>
      </c>
    </row>
    <row r="77" spans="2:6" s="308" customFormat="1" ht="15.75" thickBot="1">
      <c r="B77" s="268" t="s">
        <v>92</v>
      </c>
      <c r="C77" s="317" t="s">
        <v>167</v>
      </c>
      <c r="D77" s="169">
        <v>1</v>
      </c>
      <c r="E77" s="311">
        <v>311605</v>
      </c>
      <c r="F77" s="342">
        <v>311605</v>
      </c>
    </row>
    <row r="78" spans="2:6">
      <c r="B78" s="268" t="s">
        <v>168</v>
      </c>
      <c r="C78" s="268" t="s">
        <v>169</v>
      </c>
      <c r="D78" s="343">
        <v>1</v>
      </c>
      <c r="E78" s="174">
        <v>1206000</v>
      </c>
      <c r="F78" s="344">
        <v>1206000</v>
      </c>
    </row>
    <row r="79" spans="2:6" s="308" customFormat="1">
      <c r="B79" s="169" t="s">
        <v>170</v>
      </c>
      <c r="C79" s="169" t="s">
        <v>171</v>
      </c>
      <c r="D79" s="169">
        <v>30</v>
      </c>
      <c r="E79" s="311">
        <v>1500</v>
      </c>
      <c r="F79" s="342">
        <f>E79*D79</f>
        <v>45000</v>
      </c>
    </row>
    <row r="80" spans="2:6" s="308" customFormat="1">
      <c r="B80" s="169" t="s">
        <v>172</v>
      </c>
      <c r="C80" s="169" t="s">
        <v>173</v>
      </c>
      <c r="D80" s="169">
        <v>30</v>
      </c>
      <c r="E80" s="311">
        <v>1500</v>
      </c>
      <c r="F80" s="342">
        <f>E80*D80</f>
        <v>45000</v>
      </c>
    </row>
    <row r="81" spans="2:6" s="308" customFormat="1">
      <c r="B81" s="169" t="s">
        <v>30</v>
      </c>
      <c r="C81" s="169" t="s">
        <v>31</v>
      </c>
      <c r="D81" s="169">
        <v>1</v>
      </c>
      <c r="E81" s="311">
        <v>200000</v>
      </c>
      <c r="F81" s="342">
        <v>200000</v>
      </c>
    </row>
    <row r="82" spans="2:6" ht="15.75" thickBot="1">
      <c r="B82" s="159"/>
      <c r="C82" s="160"/>
      <c r="D82" s="161"/>
      <c r="E82" s="162" t="s">
        <v>24</v>
      </c>
      <c r="F82" s="187">
        <f>F75+F76+F77+F78+F79+F80+F81</f>
        <v>1965096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4"/>
  <sheetViews>
    <sheetView topLeftCell="A28" workbookViewId="0">
      <selection activeCell="I38" sqref="I38"/>
    </sheetView>
  </sheetViews>
  <sheetFormatPr baseColWidth="10" defaultRowHeight="15"/>
  <cols>
    <col min="2" max="2" width="38.42578125" customWidth="1"/>
    <col min="3" max="3" width="47.7109375" customWidth="1"/>
    <col min="5" max="5" width="11.42578125" style="312"/>
    <col min="6" max="6" width="13" style="312" bestFit="1" customWidth="1"/>
  </cols>
  <sheetData>
    <row r="2" spans="2:6" ht="15.75" thickBot="1"/>
    <row r="3" spans="2:6" ht="15.75" thickBot="1">
      <c r="B3" s="130"/>
      <c r="C3" s="127" t="s">
        <v>57</v>
      </c>
      <c r="D3" s="131"/>
      <c r="E3" s="213"/>
      <c r="F3" s="183"/>
    </row>
    <row r="4" spans="2:6">
      <c r="B4" s="134" t="s">
        <v>6</v>
      </c>
      <c r="C4" s="164" t="s">
        <v>114</v>
      </c>
      <c r="D4" s="135"/>
      <c r="E4" s="136" t="s">
        <v>7</v>
      </c>
      <c r="F4" s="184"/>
    </row>
    <row r="5" spans="2:6">
      <c r="B5" s="138" t="s">
        <v>8</v>
      </c>
      <c r="C5" s="139" t="s">
        <v>115</v>
      </c>
      <c r="D5" s="140"/>
      <c r="E5" s="141"/>
      <c r="F5" s="184"/>
    </row>
    <row r="6" spans="2:6">
      <c r="B6" s="138" t="s">
        <v>10</v>
      </c>
      <c r="C6" s="142">
        <v>176528</v>
      </c>
      <c r="D6" s="143"/>
      <c r="E6" s="141" t="s">
        <v>11</v>
      </c>
      <c r="F6" s="184"/>
    </row>
    <row r="7" spans="2:6">
      <c r="B7" s="138" t="s">
        <v>12</v>
      </c>
      <c r="C7" s="142"/>
      <c r="D7" s="135"/>
      <c r="E7" s="144"/>
      <c r="F7" s="184"/>
    </row>
    <row r="8" spans="2:6">
      <c r="B8" s="128" t="s">
        <v>13</v>
      </c>
      <c r="C8" s="129">
        <v>34239</v>
      </c>
      <c r="D8" s="135"/>
      <c r="E8" s="135"/>
      <c r="F8" s="184"/>
    </row>
    <row r="9" spans="2:6">
      <c r="B9" s="138" t="s">
        <v>14</v>
      </c>
      <c r="C9" s="142" t="s">
        <v>113</v>
      </c>
      <c r="D9" s="135"/>
      <c r="E9" s="135"/>
      <c r="F9" s="184"/>
    </row>
    <row r="10" spans="2:6">
      <c r="B10" s="146" t="s">
        <v>16</v>
      </c>
      <c r="C10" s="147"/>
      <c r="D10" s="135"/>
      <c r="E10" s="135"/>
      <c r="F10" s="184"/>
    </row>
    <row r="11" spans="2:6">
      <c r="B11" s="146" t="s">
        <v>17</v>
      </c>
      <c r="C11" s="147"/>
      <c r="D11" s="135"/>
      <c r="E11" s="135"/>
      <c r="F11" s="184"/>
    </row>
    <row r="12" spans="2:6" ht="15.75" thickBot="1">
      <c r="B12" s="149" t="s">
        <v>18</v>
      </c>
      <c r="C12" s="147"/>
      <c r="D12" s="135"/>
      <c r="E12" s="135"/>
      <c r="F12" s="185"/>
    </row>
    <row r="13" spans="2:6" ht="15.75" thickBot="1">
      <c r="B13" s="151" t="s">
        <v>19</v>
      </c>
      <c r="C13" s="151" t="s">
        <v>20</v>
      </c>
      <c r="D13" s="152" t="s">
        <v>21</v>
      </c>
      <c r="E13" s="153" t="s">
        <v>22</v>
      </c>
      <c r="F13" s="186" t="s">
        <v>23</v>
      </c>
    </row>
    <row r="14" spans="2:6">
      <c r="B14" s="155">
        <v>9910000003</v>
      </c>
      <c r="C14" s="155" t="s">
        <v>128</v>
      </c>
      <c r="D14" s="156">
        <v>1</v>
      </c>
      <c r="E14" s="157">
        <v>480000</v>
      </c>
      <c r="F14" s="188">
        <v>48000</v>
      </c>
    </row>
    <row r="15" spans="2:6" ht="15.75" thickBot="1">
      <c r="B15" s="159"/>
      <c r="C15" s="160"/>
      <c r="D15" s="161"/>
      <c r="E15" s="214" t="s">
        <v>24</v>
      </c>
      <c r="F15" s="187">
        <f>F14</f>
        <v>48000</v>
      </c>
    </row>
    <row r="16" spans="2:6" ht="15.75" thickBot="1"/>
    <row r="17" spans="2:6" ht="15.75" thickBot="1">
      <c r="B17" s="130"/>
      <c r="C17" s="127" t="s">
        <v>58</v>
      </c>
      <c r="D17" s="131"/>
      <c r="E17" s="213"/>
      <c r="F17" s="183"/>
    </row>
    <row r="18" spans="2:6">
      <c r="B18" s="134" t="s">
        <v>6</v>
      </c>
      <c r="C18" s="164" t="s">
        <v>108</v>
      </c>
      <c r="D18" s="135"/>
      <c r="E18" s="136" t="s">
        <v>7</v>
      </c>
      <c r="F18" s="184"/>
    </row>
    <row r="19" spans="2:6">
      <c r="B19" s="138" t="s">
        <v>8</v>
      </c>
      <c r="C19" s="139" t="s">
        <v>109</v>
      </c>
      <c r="D19" s="140"/>
      <c r="E19" s="141"/>
      <c r="F19" s="184"/>
    </row>
    <row r="20" spans="2:6">
      <c r="B20" s="138" t="s">
        <v>10</v>
      </c>
      <c r="C20" s="142">
        <v>175227</v>
      </c>
      <c r="D20" s="143"/>
      <c r="E20" s="141" t="s">
        <v>11</v>
      </c>
      <c r="F20" s="184"/>
    </row>
    <row r="21" spans="2:6">
      <c r="B21" s="138" t="s">
        <v>12</v>
      </c>
      <c r="C21" s="142"/>
      <c r="D21" s="135"/>
      <c r="E21" s="144"/>
      <c r="F21" s="184"/>
    </row>
    <row r="22" spans="2:6">
      <c r="B22" s="128" t="s">
        <v>13</v>
      </c>
      <c r="C22" s="129">
        <v>33874</v>
      </c>
      <c r="D22" s="135"/>
      <c r="E22" s="135"/>
      <c r="F22" s="184"/>
    </row>
    <row r="23" spans="2:6">
      <c r="B23" s="138" t="s">
        <v>14</v>
      </c>
      <c r="C23" s="142">
        <v>20142</v>
      </c>
      <c r="D23" s="135"/>
      <c r="E23" s="135"/>
      <c r="F23" s="184"/>
    </row>
    <row r="24" spans="2:6">
      <c r="B24" s="146" t="s">
        <v>16</v>
      </c>
      <c r="C24" s="147"/>
      <c r="D24" s="135"/>
      <c r="E24" s="135"/>
      <c r="F24" s="184"/>
    </row>
    <row r="25" spans="2:6">
      <c r="B25" s="146" t="s">
        <v>17</v>
      </c>
      <c r="C25" s="147"/>
      <c r="D25" s="135"/>
      <c r="E25" s="135"/>
      <c r="F25" s="184"/>
    </row>
    <row r="26" spans="2:6" ht="15.75" thickBot="1">
      <c r="B26" s="149" t="s">
        <v>18</v>
      </c>
      <c r="C26" s="147"/>
      <c r="D26" s="135"/>
      <c r="E26" s="135"/>
      <c r="F26" s="185"/>
    </row>
    <row r="27" spans="2:6" ht="15.75" thickBot="1">
      <c r="B27" s="151" t="s">
        <v>19</v>
      </c>
      <c r="C27" s="151" t="s">
        <v>20</v>
      </c>
      <c r="D27" s="152" t="s">
        <v>21</v>
      </c>
      <c r="E27" s="153" t="s">
        <v>22</v>
      </c>
      <c r="F27" s="186" t="s">
        <v>23</v>
      </c>
    </row>
    <row r="28" spans="2:6">
      <c r="B28" s="155" t="s">
        <v>110</v>
      </c>
      <c r="C28" s="155" t="s">
        <v>111</v>
      </c>
      <c r="D28" s="156">
        <v>1</v>
      </c>
      <c r="E28" s="157">
        <v>841500</v>
      </c>
      <c r="F28" s="188">
        <v>841500</v>
      </c>
    </row>
    <row r="29" spans="2:6" ht="15.75" thickBot="1">
      <c r="B29" s="159"/>
      <c r="C29" s="160"/>
      <c r="D29" s="161"/>
      <c r="E29" s="214" t="s">
        <v>24</v>
      </c>
      <c r="F29" s="187">
        <f>F28</f>
        <v>841500</v>
      </c>
    </row>
    <row r="30" spans="2:6" ht="15.75" thickBot="1"/>
    <row r="31" spans="2:6" ht="15.75" thickBot="1">
      <c r="B31" s="130"/>
      <c r="C31" s="127" t="s">
        <v>59</v>
      </c>
      <c r="D31" s="131"/>
      <c r="E31" s="213"/>
      <c r="F31" s="183"/>
    </row>
    <row r="32" spans="2:6">
      <c r="B32" s="134" t="s">
        <v>6</v>
      </c>
      <c r="C32" s="164" t="s">
        <v>206</v>
      </c>
      <c r="D32" s="135"/>
      <c r="E32" s="136" t="s">
        <v>7</v>
      </c>
      <c r="F32" s="184"/>
    </row>
    <row r="33" spans="2:6">
      <c r="B33" s="138" t="s">
        <v>8</v>
      </c>
      <c r="C33" s="139" t="s">
        <v>207</v>
      </c>
      <c r="D33" s="140"/>
      <c r="E33" s="141"/>
      <c r="F33" s="184"/>
    </row>
    <row r="34" spans="2:6">
      <c r="B34" s="138" t="s">
        <v>10</v>
      </c>
      <c r="C34" s="142">
        <v>182221</v>
      </c>
      <c r="D34" s="143"/>
      <c r="E34" s="141" t="s">
        <v>11</v>
      </c>
      <c r="F34" s="184"/>
    </row>
    <row r="35" spans="2:6">
      <c r="B35" s="138" t="s">
        <v>12</v>
      </c>
      <c r="C35" s="142"/>
      <c r="D35" s="135"/>
      <c r="E35" s="144"/>
      <c r="F35" s="184"/>
    </row>
    <row r="36" spans="2:6">
      <c r="B36" s="128" t="s">
        <v>13</v>
      </c>
      <c r="C36" s="129">
        <v>38089</v>
      </c>
      <c r="D36" s="135"/>
      <c r="E36" s="135"/>
      <c r="F36" s="184"/>
    </row>
    <row r="37" spans="2:6">
      <c r="B37" s="138" t="s">
        <v>14</v>
      </c>
      <c r="C37" s="142" t="s">
        <v>205</v>
      </c>
      <c r="D37" s="135"/>
      <c r="E37" s="135"/>
      <c r="F37" s="184"/>
    </row>
    <row r="38" spans="2:6">
      <c r="B38" s="146" t="s">
        <v>16</v>
      </c>
      <c r="C38" s="147"/>
      <c r="D38" s="135"/>
      <c r="E38" s="135"/>
      <c r="F38" s="184"/>
    </row>
    <row r="39" spans="2:6">
      <c r="B39" s="146" t="s">
        <v>17</v>
      </c>
      <c r="C39" s="147"/>
      <c r="D39" s="135"/>
      <c r="E39" s="135"/>
      <c r="F39" s="184"/>
    </row>
    <row r="40" spans="2:6" ht="15.75" thickBot="1">
      <c r="B40" s="149" t="s">
        <v>18</v>
      </c>
      <c r="C40" s="147"/>
      <c r="D40" s="135"/>
      <c r="E40" s="135"/>
      <c r="F40" s="185"/>
    </row>
    <row r="41" spans="2:6" ht="15.75" thickBot="1">
      <c r="B41" s="151" t="s">
        <v>19</v>
      </c>
      <c r="C41" s="151" t="s">
        <v>20</v>
      </c>
      <c r="D41" s="152" t="s">
        <v>21</v>
      </c>
      <c r="E41" s="153" t="s">
        <v>22</v>
      </c>
      <c r="F41" s="186" t="s">
        <v>23</v>
      </c>
    </row>
    <row r="42" spans="2:6">
      <c r="B42" s="155">
        <v>3200000000</v>
      </c>
      <c r="C42" s="177" t="s">
        <v>32</v>
      </c>
      <c r="D42" s="156">
        <v>1</v>
      </c>
      <c r="E42" s="157">
        <v>750000</v>
      </c>
      <c r="F42" s="188">
        <f>E42*D42</f>
        <v>750000</v>
      </c>
    </row>
    <row r="43" spans="2:6" ht="15.75" thickBot="1">
      <c r="B43" s="159"/>
      <c r="C43" s="160"/>
      <c r="D43" s="161"/>
      <c r="E43" s="214" t="s">
        <v>24</v>
      </c>
      <c r="F43" s="187">
        <f>F42</f>
        <v>750000</v>
      </c>
    </row>
    <row r="44" spans="2:6" ht="15.75" thickBot="1"/>
    <row r="45" spans="2:6" ht="15.75" thickBot="1">
      <c r="B45" s="130"/>
      <c r="C45" s="127" t="s">
        <v>60</v>
      </c>
      <c r="D45" s="131"/>
      <c r="E45" s="213"/>
      <c r="F45" s="183"/>
    </row>
    <row r="46" spans="2:6">
      <c r="B46" s="134" t="s">
        <v>6</v>
      </c>
      <c r="C46" s="164" t="s">
        <v>126</v>
      </c>
      <c r="D46" s="135"/>
      <c r="E46" s="136" t="s">
        <v>7</v>
      </c>
      <c r="F46" s="184"/>
    </row>
    <row r="47" spans="2:6">
      <c r="B47" s="138" t="s">
        <v>8</v>
      </c>
      <c r="C47" s="139" t="s">
        <v>69</v>
      </c>
      <c r="D47" s="140"/>
      <c r="E47" s="141"/>
      <c r="F47" s="184"/>
    </row>
    <row r="48" spans="2:6">
      <c r="B48" s="138" t="s">
        <v>10</v>
      </c>
      <c r="C48" s="142">
        <v>176174</v>
      </c>
      <c r="D48" s="143"/>
      <c r="E48" s="141" t="s">
        <v>11</v>
      </c>
      <c r="F48" s="184"/>
    </row>
    <row r="49" spans="2:6">
      <c r="B49" s="138" t="s">
        <v>12</v>
      </c>
      <c r="C49" s="142"/>
      <c r="D49" s="135"/>
      <c r="E49" s="144"/>
      <c r="F49" s="184"/>
    </row>
    <row r="50" spans="2:6">
      <c r="B50" s="128" t="s">
        <v>13</v>
      </c>
      <c r="C50" s="129">
        <v>34424</v>
      </c>
      <c r="D50" s="135"/>
      <c r="E50" s="135"/>
      <c r="F50" s="184"/>
    </row>
    <row r="51" spans="2:6">
      <c r="B51" s="138" t="s">
        <v>14</v>
      </c>
      <c r="C51" s="142">
        <v>7178</v>
      </c>
      <c r="D51" s="135"/>
      <c r="E51" s="135"/>
      <c r="F51" s="184"/>
    </row>
    <row r="52" spans="2:6">
      <c r="B52" s="146" t="s">
        <v>16</v>
      </c>
      <c r="C52" s="147">
        <v>7178</v>
      </c>
      <c r="D52" s="135"/>
      <c r="E52" s="135"/>
      <c r="F52" s="184"/>
    </row>
    <row r="53" spans="2:6">
      <c r="B53" s="146" t="s">
        <v>17</v>
      </c>
      <c r="C53" s="147"/>
      <c r="D53" s="135"/>
      <c r="E53" s="135"/>
      <c r="F53" s="184"/>
    </row>
    <row r="54" spans="2:6" ht="15.75" thickBot="1">
      <c r="B54" s="149" t="s">
        <v>18</v>
      </c>
      <c r="C54" s="147"/>
      <c r="D54" s="135"/>
      <c r="E54" s="135"/>
      <c r="F54" s="185"/>
    </row>
    <row r="55" spans="2:6" ht="15.75" thickBot="1">
      <c r="B55" s="151" t="s">
        <v>19</v>
      </c>
      <c r="C55" s="316" t="s">
        <v>20</v>
      </c>
      <c r="D55" s="318" t="s">
        <v>21</v>
      </c>
      <c r="E55" s="311" t="s">
        <v>22</v>
      </c>
      <c r="F55" s="342" t="s">
        <v>23</v>
      </c>
    </row>
    <row r="56" spans="2:6" s="308" customFormat="1" ht="15.75" thickBot="1">
      <c r="B56" s="268" t="s">
        <v>122</v>
      </c>
      <c r="C56" s="317" t="s">
        <v>158</v>
      </c>
      <c r="D56" s="169" t="s">
        <v>130</v>
      </c>
      <c r="E56" s="311">
        <v>24750</v>
      </c>
      <c r="F56" s="311">
        <v>24750</v>
      </c>
    </row>
    <row r="57" spans="2:6" s="308" customFormat="1" ht="15.75" thickBot="1">
      <c r="B57" s="268">
        <v>90044</v>
      </c>
      <c r="C57" s="317" t="s">
        <v>159</v>
      </c>
      <c r="D57" s="169" t="s">
        <v>162</v>
      </c>
      <c r="E57" s="311">
        <v>12870</v>
      </c>
      <c r="F57" s="342">
        <f>E57*D57</f>
        <v>25740</v>
      </c>
    </row>
    <row r="58" spans="2:6" s="308" customFormat="1" ht="15.75" thickBot="1">
      <c r="B58" s="268">
        <v>9178</v>
      </c>
      <c r="C58" s="317" t="s">
        <v>160</v>
      </c>
      <c r="D58" s="169" t="s">
        <v>130</v>
      </c>
      <c r="E58" s="311">
        <v>220870</v>
      </c>
      <c r="F58" s="311">
        <v>220870</v>
      </c>
    </row>
    <row r="59" spans="2:6" s="308" customFormat="1">
      <c r="B59" s="309" t="s">
        <v>123</v>
      </c>
      <c r="C59" s="317" t="s">
        <v>161</v>
      </c>
      <c r="D59" s="169" t="s">
        <v>162</v>
      </c>
      <c r="E59" s="311">
        <v>25870</v>
      </c>
      <c r="F59" s="342">
        <f>E59*D59</f>
        <v>51740</v>
      </c>
    </row>
    <row r="60" spans="2:6" ht="15.75" thickBot="1">
      <c r="B60" s="159"/>
      <c r="C60" s="160"/>
      <c r="D60" s="319"/>
      <c r="E60" s="214" t="s">
        <v>24</v>
      </c>
      <c r="F60" s="187">
        <f>F56+F57+F58+F59</f>
        <v>323100</v>
      </c>
    </row>
    <row r="61" spans="2:6" ht="15.75" thickBot="1"/>
    <row r="62" spans="2:6" ht="15.75" thickBot="1">
      <c r="B62" s="130"/>
      <c r="C62" s="127" t="s">
        <v>61</v>
      </c>
      <c r="D62" s="131"/>
      <c r="E62" s="213"/>
      <c r="F62" s="183"/>
    </row>
    <row r="63" spans="2:6">
      <c r="B63" s="134" t="s">
        <v>6</v>
      </c>
      <c r="C63" s="164" t="s">
        <v>126</v>
      </c>
      <c r="D63" s="135"/>
      <c r="E63" s="136" t="s">
        <v>7</v>
      </c>
      <c r="F63" s="184"/>
    </row>
    <row r="64" spans="2:6">
      <c r="B64" s="138" t="s">
        <v>8</v>
      </c>
      <c r="C64" s="139" t="s">
        <v>69</v>
      </c>
      <c r="D64" s="140"/>
      <c r="E64" s="141"/>
      <c r="F64" s="184"/>
    </row>
    <row r="65" spans="2:6">
      <c r="B65" s="138" t="s">
        <v>10</v>
      </c>
      <c r="C65" s="142">
        <v>175988</v>
      </c>
      <c r="D65" s="143"/>
      <c r="E65" s="141" t="s">
        <v>11</v>
      </c>
      <c r="F65" s="184"/>
    </row>
    <row r="66" spans="2:6">
      <c r="B66" s="138" t="s">
        <v>12</v>
      </c>
      <c r="C66" s="142"/>
      <c r="D66" s="135"/>
      <c r="E66" s="144"/>
      <c r="F66" s="184"/>
    </row>
    <row r="67" spans="2:6">
      <c r="B67" s="128" t="s">
        <v>13</v>
      </c>
      <c r="C67" s="129">
        <v>34423</v>
      </c>
      <c r="D67" s="135"/>
      <c r="E67" s="135"/>
      <c r="F67" s="184"/>
    </row>
    <row r="68" spans="2:6">
      <c r="B68" s="138" t="s">
        <v>14</v>
      </c>
      <c r="C68" s="142">
        <v>7179</v>
      </c>
      <c r="D68" s="135"/>
      <c r="E68" s="135"/>
      <c r="F68" s="184"/>
    </row>
    <row r="69" spans="2:6">
      <c r="B69" s="146" t="s">
        <v>16</v>
      </c>
      <c r="C69" s="147"/>
      <c r="D69" s="135"/>
      <c r="E69" s="135"/>
      <c r="F69" s="184"/>
    </row>
    <row r="70" spans="2:6">
      <c r="B70" s="146" t="s">
        <v>17</v>
      </c>
      <c r="C70" s="147"/>
      <c r="D70" s="135"/>
      <c r="E70" s="135"/>
      <c r="F70" s="184"/>
    </row>
    <row r="71" spans="2:6" ht="15.75" thickBot="1">
      <c r="B71" s="149" t="s">
        <v>18</v>
      </c>
      <c r="C71" s="147"/>
      <c r="D71" s="135"/>
      <c r="E71" s="135"/>
      <c r="F71" s="185"/>
    </row>
    <row r="72" spans="2:6" ht="15.75" thickBot="1">
      <c r="B72" s="151" t="s">
        <v>19</v>
      </c>
      <c r="C72" s="151" t="s">
        <v>20</v>
      </c>
      <c r="D72" s="152" t="s">
        <v>21</v>
      </c>
      <c r="E72" s="153" t="s">
        <v>22</v>
      </c>
      <c r="F72" s="186" t="s">
        <v>23</v>
      </c>
    </row>
    <row r="73" spans="2:6">
      <c r="B73" s="155">
        <v>90126</v>
      </c>
      <c r="C73" s="155" t="s">
        <v>127</v>
      </c>
      <c r="D73" s="156">
        <v>1</v>
      </c>
      <c r="E73" s="157">
        <v>30000</v>
      </c>
      <c r="F73" s="188">
        <v>30000</v>
      </c>
    </row>
    <row r="74" spans="2:6" ht="15.75" thickBot="1">
      <c r="B74" s="159"/>
      <c r="C74" s="160"/>
      <c r="D74" s="161"/>
      <c r="E74" s="214" t="s">
        <v>62</v>
      </c>
      <c r="F74" s="187">
        <f>F73</f>
        <v>30000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8"/>
  <sheetViews>
    <sheetView workbookViewId="0">
      <selection activeCell="F15" sqref="B3:F15"/>
    </sheetView>
  </sheetViews>
  <sheetFormatPr baseColWidth="10" defaultRowHeight="15"/>
  <cols>
    <col min="2" max="2" width="34.5703125" style="179" customWidth="1"/>
    <col min="3" max="3" width="52" style="289" customWidth="1"/>
    <col min="4" max="7" width="11.42578125" style="179"/>
  </cols>
  <sheetData>
    <row r="2" spans="2:6" ht="15.75" thickBot="1"/>
    <row r="3" spans="2:6" ht="15.75" thickBot="1">
      <c r="B3" s="218"/>
      <c r="C3" s="127" t="s">
        <v>63</v>
      </c>
      <c r="D3" s="219"/>
      <c r="E3" s="220"/>
      <c r="F3" s="221"/>
    </row>
    <row r="4" spans="2:6">
      <c r="B4" s="222" t="s">
        <v>6</v>
      </c>
      <c r="C4" s="285" t="s">
        <v>124</v>
      </c>
      <c r="D4" s="290"/>
      <c r="E4" s="223" t="s">
        <v>7</v>
      </c>
      <c r="F4" s="224"/>
    </row>
    <row r="5" spans="2:6">
      <c r="B5" s="225" t="s">
        <v>8</v>
      </c>
      <c r="C5" s="286" t="s">
        <v>125</v>
      </c>
      <c r="D5" s="291"/>
      <c r="E5" s="226"/>
      <c r="F5" s="224"/>
    </row>
    <row r="6" spans="2:6">
      <c r="B6" s="225" t="s">
        <v>10</v>
      </c>
      <c r="C6" s="287"/>
      <c r="D6" s="292"/>
      <c r="E6" s="226" t="s">
        <v>11</v>
      </c>
      <c r="F6" s="224"/>
    </row>
    <row r="7" spans="2:6">
      <c r="B7" s="225" t="s">
        <v>12</v>
      </c>
      <c r="C7" s="287"/>
      <c r="D7" s="290"/>
      <c r="E7" s="227"/>
      <c r="F7" s="224"/>
    </row>
    <row r="8" spans="2:6">
      <c r="B8" s="128" t="s">
        <v>13</v>
      </c>
      <c r="C8" s="129"/>
      <c r="D8" s="290"/>
      <c r="E8" s="228"/>
      <c r="F8" s="224"/>
    </row>
    <row r="9" spans="2:6">
      <c r="B9" s="225" t="s">
        <v>14</v>
      </c>
      <c r="C9" s="287">
        <v>150</v>
      </c>
      <c r="D9" s="290"/>
      <c r="E9" s="228"/>
      <c r="F9" s="224"/>
    </row>
    <row r="10" spans="2:6">
      <c r="B10" s="229" t="s">
        <v>16</v>
      </c>
      <c r="C10" s="288">
        <v>7088</v>
      </c>
      <c r="D10" s="290"/>
      <c r="E10" s="230"/>
      <c r="F10" s="224"/>
    </row>
    <row r="11" spans="2:6">
      <c r="B11" s="229" t="s">
        <v>17</v>
      </c>
      <c r="C11" s="288"/>
      <c r="D11" s="290"/>
      <c r="E11" s="230"/>
      <c r="F11" s="224"/>
    </row>
    <row r="12" spans="2:6" ht="15.75" thickBot="1">
      <c r="B12" s="231" t="s">
        <v>18</v>
      </c>
      <c r="C12" s="288"/>
      <c r="D12" s="290"/>
      <c r="E12" s="230"/>
      <c r="F12" s="232"/>
    </row>
    <row r="13" spans="2:6" ht="15.75" thickBot="1">
      <c r="B13" s="216" t="s">
        <v>19</v>
      </c>
      <c r="C13" s="216" t="s">
        <v>20</v>
      </c>
      <c r="D13" s="293" t="s">
        <v>21</v>
      </c>
      <c r="E13" s="233" t="s">
        <v>22</v>
      </c>
      <c r="F13" s="234" t="s">
        <v>23</v>
      </c>
    </row>
    <row r="14" spans="2:6">
      <c r="B14" s="217" t="s">
        <v>30</v>
      </c>
      <c r="C14" s="217" t="s">
        <v>31</v>
      </c>
      <c r="D14" s="294">
        <v>1</v>
      </c>
      <c r="E14" s="235">
        <v>180000</v>
      </c>
      <c r="F14" s="236">
        <v>180000</v>
      </c>
    </row>
    <row r="15" spans="2:6" ht="15.75" thickBot="1">
      <c r="B15" s="237"/>
      <c r="C15" s="237"/>
      <c r="D15" s="295"/>
      <c r="E15" s="238" t="s">
        <v>62</v>
      </c>
      <c r="F15" s="239">
        <f>F14</f>
        <v>180000</v>
      </c>
    </row>
    <row r="17" spans="2:6" ht="15.75" thickBot="1"/>
    <row r="18" spans="2:6" ht="15.75" thickBot="1">
      <c r="B18" s="218"/>
      <c r="C18" s="127" t="s">
        <v>64</v>
      </c>
      <c r="D18" s="219"/>
      <c r="E18" s="220"/>
      <c r="F18" s="221"/>
    </row>
    <row r="19" spans="2:6">
      <c r="B19" s="222" t="s">
        <v>6</v>
      </c>
      <c r="C19" s="285"/>
      <c r="D19" s="290"/>
      <c r="E19" s="223" t="s">
        <v>7</v>
      </c>
      <c r="F19" s="224"/>
    </row>
    <row r="20" spans="2:6">
      <c r="B20" s="225" t="s">
        <v>8</v>
      </c>
      <c r="C20" s="286"/>
      <c r="D20" s="291"/>
      <c r="E20" s="226"/>
      <c r="F20" s="224"/>
    </row>
    <row r="21" spans="2:6">
      <c r="B21" s="225" t="s">
        <v>10</v>
      </c>
      <c r="C21" s="287"/>
      <c r="D21" s="292"/>
      <c r="E21" s="226" t="s">
        <v>11</v>
      </c>
      <c r="F21" s="224"/>
    </row>
    <row r="22" spans="2:6">
      <c r="B22" s="225" t="s">
        <v>12</v>
      </c>
      <c r="C22" s="287"/>
      <c r="D22" s="290"/>
      <c r="E22" s="227"/>
      <c r="F22" s="224"/>
    </row>
    <row r="23" spans="2:6">
      <c r="B23" s="128" t="s">
        <v>13</v>
      </c>
      <c r="C23" s="129"/>
      <c r="D23" s="290"/>
      <c r="E23" s="228"/>
      <c r="F23" s="224"/>
    </row>
    <row r="24" spans="2:6">
      <c r="B24" s="225" t="s">
        <v>14</v>
      </c>
      <c r="C24" s="287"/>
      <c r="D24" s="290"/>
      <c r="E24" s="228"/>
      <c r="F24" s="224"/>
    </row>
    <row r="25" spans="2:6">
      <c r="B25" s="229" t="s">
        <v>16</v>
      </c>
      <c r="C25" s="288"/>
      <c r="D25" s="290"/>
      <c r="E25" s="230"/>
      <c r="F25" s="224"/>
    </row>
    <row r="26" spans="2:6">
      <c r="B26" s="229" t="s">
        <v>17</v>
      </c>
      <c r="C26" s="288"/>
      <c r="D26" s="290"/>
      <c r="E26" s="230"/>
      <c r="F26" s="224"/>
    </row>
    <row r="27" spans="2:6" ht="15.75" thickBot="1">
      <c r="B27" s="231" t="s">
        <v>18</v>
      </c>
      <c r="C27" s="288"/>
      <c r="D27" s="290"/>
      <c r="E27" s="230"/>
      <c r="F27" s="232"/>
    </row>
    <row r="28" spans="2:6" ht="15.75" thickBot="1">
      <c r="B28" s="216" t="s">
        <v>19</v>
      </c>
      <c r="C28" s="216" t="s">
        <v>20</v>
      </c>
      <c r="D28" s="293" t="s">
        <v>21</v>
      </c>
      <c r="E28" s="233" t="s">
        <v>22</v>
      </c>
      <c r="F28" s="234" t="s">
        <v>23</v>
      </c>
    </row>
    <row r="29" spans="2:6">
      <c r="B29" s="217"/>
      <c r="C29" s="217"/>
      <c r="D29" s="294"/>
      <c r="E29" s="235"/>
      <c r="F29" s="236"/>
    </row>
    <row r="30" spans="2:6" ht="15.75" thickBot="1">
      <c r="B30" s="237"/>
      <c r="C30" s="237"/>
      <c r="D30" s="295"/>
      <c r="E30" s="238" t="s">
        <v>62</v>
      </c>
      <c r="F30" s="239"/>
    </row>
    <row r="32" spans="2:6" ht="15.75" thickBot="1"/>
    <row r="33" spans="2:7" ht="15.75" thickBot="1">
      <c r="B33" s="218"/>
      <c r="C33" s="127" t="s">
        <v>65</v>
      </c>
      <c r="D33" s="219"/>
      <c r="E33" s="220"/>
      <c r="F33" s="221"/>
    </row>
    <row r="34" spans="2:7">
      <c r="B34" s="222" t="s">
        <v>6</v>
      </c>
      <c r="C34" s="285" t="s">
        <v>142</v>
      </c>
      <c r="D34" s="290"/>
      <c r="E34" s="223" t="s">
        <v>7</v>
      </c>
      <c r="F34" s="224"/>
    </row>
    <row r="35" spans="2:7" s="284" customFormat="1" ht="12">
      <c r="B35" s="225" t="s">
        <v>8</v>
      </c>
      <c r="C35" s="266" t="s">
        <v>143</v>
      </c>
      <c r="D35" s="291"/>
      <c r="E35" s="226"/>
      <c r="F35" s="224"/>
      <c r="G35" s="296"/>
    </row>
    <row r="36" spans="2:7">
      <c r="B36" s="225" t="s">
        <v>10</v>
      </c>
      <c r="C36" s="287">
        <v>176529</v>
      </c>
      <c r="D36" s="292"/>
      <c r="E36" s="226" t="s">
        <v>11</v>
      </c>
      <c r="F36" s="224"/>
    </row>
    <row r="37" spans="2:7">
      <c r="B37" s="225" t="s">
        <v>12</v>
      </c>
      <c r="C37" s="287"/>
      <c r="D37" s="290"/>
      <c r="E37" s="227"/>
      <c r="F37" s="224"/>
    </row>
    <row r="38" spans="2:7">
      <c r="B38" s="128" t="s">
        <v>13</v>
      </c>
      <c r="C38" s="129">
        <v>34607</v>
      </c>
      <c r="D38" s="290"/>
      <c r="E38" s="228"/>
      <c r="F38" s="224"/>
    </row>
    <row r="39" spans="2:7">
      <c r="B39" s="225" t="s">
        <v>14</v>
      </c>
      <c r="C39" s="287" t="s">
        <v>141</v>
      </c>
      <c r="D39" s="290"/>
      <c r="E39" s="228"/>
      <c r="F39" s="224"/>
    </row>
    <row r="40" spans="2:7">
      <c r="B40" s="229" t="s">
        <v>16</v>
      </c>
      <c r="C40" s="288"/>
      <c r="D40" s="290"/>
      <c r="E40" s="230"/>
      <c r="F40" s="224"/>
    </row>
    <row r="41" spans="2:7">
      <c r="B41" s="229" t="s">
        <v>17</v>
      </c>
      <c r="C41" s="288"/>
      <c r="D41" s="290"/>
      <c r="E41" s="230"/>
      <c r="F41" s="224"/>
    </row>
    <row r="42" spans="2:7" ht="15.75" thickBot="1">
      <c r="B42" s="231" t="s">
        <v>18</v>
      </c>
      <c r="C42" s="288"/>
      <c r="D42" s="290"/>
      <c r="E42" s="230"/>
      <c r="F42" s="232"/>
    </row>
    <row r="43" spans="2:7" ht="15.75" thickBot="1">
      <c r="B43" s="216" t="s">
        <v>19</v>
      </c>
      <c r="C43" s="242" t="s">
        <v>20</v>
      </c>
      <c r="D43" s="298" t="s">
        <v>21</v>
      </c>
      <c r="E43" s="299" t="s">
        <v>22</v>
      </c>
      <c r="F43" s="300" t="s">
        <v>23</v>
      </c>
    </row>
    <row r="44" spans="2:7" s="165" customFormat="1" ht="15.75" thickBot="1">
      <c r="B44" s="297">
        <v>111110000</v>
      </c>
      <c r="C44" s="305" t="s">
        <v>34</v>
      </c>
      <c r="D44" s="305">
        <v>1</v>
      </c>
      <c r="E44" s="306">
        <v>180000</v>
      </c>
      <c r="F44" s="307">
        <v>180000</v>
      </c>
      <c r="G44" s="179"/>
    </row>
    <row r="45" spans="2:7">
      <c r="B45" s="217" t="s">
        <v>137</v>
      </c>
      <c r="C45" s="301" t="s">
        <v>138</v>
      </c>
      <c r="D45" s="302">
        <v>1</v>
      </c>
      <c r="E45" s="303">
        <v>82000</v>
      </c>
      <c r="F45" s="304">
        <v>82000</v>
      </c>
    </row>
    <row r="46" spans="2:7" ht="15.75" thickBot="1">
      <c r="B46" s="237"/>
      <c r="C46" s="237"/>
      <c r="D46" s="295"/>
      <c r="E46" s="238" t="s">
        <v>62</v>
      </c>
      <c r="F46" s="239">
        <f>F45+F44</f>
        <v>262000</v>
      </c>
    </row>
    <row r="48" spans="2:7" ht="15.75" thickBot="1"/>
    <row r="49" spans="2:6" ht="15.75" thickBot="1">
      <c r="B49" s="218"/>
      <c r="C49" s="127" t="s">
        <v>66</v>
      </c>
      <c r="D49" s="219"/>
      <c r="E49" s="220"/>
      <c r="F49" s="221"/>
    </row>
    <row r="50" spans="2:6">
      <c r="B50" s="222" t="s">
        <v>6</v>
      </c>
      <c r="C50" s="285" t="s">
        <v>126</v>
      </c>
      <c r="D50" s="290"/>
      <c r="E50" s="223" t="s">
        <v>7</v>
      </c>
      <c r="F50" s="224"/>
    </row>
    <row r="51" spans="2:6">
      <c r="B51" s="225" t="s">
        <v>8</v>
      </c>
      <c r="C51" s="286" t="s">
        <v>69</v>
      </c>
      <c r="D51" s="291"/>
      <c r="E51" s="226"/>
      <c r="F51" s="224"/>
    </row>
    <row r="52" spans="2:6">
      <c r="B52" s="225" t="s">
        <v>10</v>
      </c>
      <c r="C52" s="287">
        <v>176398</v>
      </c>
      <c r="D52" s="292"/>
      <c r="E52" s="226" t="s">
        <v>11</v>
      </c>
      <c r="F52" s="224"/>
    </row>
    <row r="53" spans="2:6">
      <c r="B53" s="225" t="s">
        <v>12</v>
      </c>
      <c r="C53" s="287"/>
      <c r="D53" s="290"/>
      <c r="E53" s="227"/>
      <c r="F53" s="224"/>
    </row>
    <row r="54" spans="2:6">
      <c r="B54" s="128" t="s">
        <v>13</v>
      </c>
      <c r="C54" s="129">
        <v>34520</v>
      </c>
      <c r="D54" s="290"/>
      <c r="E54" s="228"/>
      <c r="F54" s="224"/>
    </row>
    <row r="55" spans="2:6">
      <c r="B55" s="225" t="s">
        <v>14</v>
      </c>
      <c r="C55" s="287">
        <v>7181</v>
      </c>
      <c r="D55" s="290"/>
      <c r="E55" s="228"/>
      <c r="F55" s="224"/>
    </row>
    <row r="56" spans="2:6">
      <c r="B56" s="229" t="s">
        <v>16</v>
      </c>
      <c r="C56" s="288">
        <v>7181</v>
      </c>
      <c r="D56" s="290"/>
      <c r="E56" s="230"/>
      <c r="F56" s="224"/>
    </row>
    <row r="57" spans="2:6">
      <c r="B57" s="229" t="s">
        <v>17</v>
      </c>
      <c r="C57" s="288"/>
      <c r="D57" s="290"/>
      <c r="E57" s="230"/>
      <c r="F57" s="224"/>
    </row>
    <row r="58" spans="2:6" ht="15.75" thickBot="1">
      <c r="B58" s="231" t="s">
        <v>18</v>
      </c>
      <c r="C58" s="288"/>
      <c r="D58" s="290"/>
      <c r="E58" s="230"/>
      <c r="F58" s="232"/>
    </row>
    <row r="59" spans="2:6" ht="15.75" thickBot="1">
      <c r="B59" s="216" t="s">
        <v>19</v>
      </c>
      <c r="C59" s="216" t="s">
        <v>20</v>
      </c>
      <c r="D59" s="293" t="s">
        <v>21</v>
      </c>
      <c r="E59" s="233" t="s">
        <v>22</v>
      </c>
      <c r="F59" s="234" t="s">
        <v>23</v>
      </c>
    </row>
    <row r="60" spans="2:6">
      <c r="B60" s="217" t="s">
        <v>131</v>
      </c>
      <c r="C60" s="217" t="s">
        <v>132</v>
      </c>
      <c r="D60" s="294">
        <v>6</v>
      </c>
      <c r="E60" s="235">
        <v>370000</v>
      </c>
      <c r="F60" s="236">
        <v>370000</v>
      </c>
    </row>
    <row r="61" spans="2:6" ht="15.75" thickBot="1">
      <c r="B61" s="237"/>
      <c r="C61" s="237"/>
      <c r="D61" s="295"/>
      <c r="E61" s="238"/>
      <c r="F61" s="239">
        <f>F60*D60</f>
        <v>2220000</v>
      </c>
    </row>
    <row r="63" spans="2:6" ht="15.75" thickBot="1"/>
    <row r="64" spans="2:6" ht="15.75" thickBot="1">
      <c r="B64" s="218"/>
      <c r="C64" s="127" t="s">
        <v>67</v>
      </c>
      <c r="D64" s="219"/>
      <c r="E64" s="220"/>
      <c r="F64" s="221"/>
    </row>
    <row r="65" spans="2:7">
      <c r="B65" s="222" t="s">
        <v>6</v>
      </c>
      <c r="C65" s="285" t="s">
        <v>88</v>
      </c>
      <c r="D65" s="290"/>
      <c r="E65" s="223" t="s">
        <v>7</v>
      </c>
      <c r="F65" s="224"/>
    </row>
    <row r="66" spans="2:7">
      <c r="B66" s="225" t="s">
        <v>8</v>
      </c>
      <c r="C66" s="286" t="s">
        <v>148</v>
      </c>
      <c r="D66" s="291"/>
      <c r="E66" s="226"/>
      <c r="F66" s="224"/>
    </row>
    <row r="67" spans="2:7">
      <c r="B67" s="225" t="s">
        <v>10</v>
      </c>
      <c r="C67" s="287">
        <v>176429</v>
      </c>
      <c r="D67" s="292"/>
      <c r="E67" s="226" t="s">
        <v>11</v>
      </c>
      <c r="F67" s="224"/>
    </row>
    <row r="68" spans="2:7">
      <c r="B68" s="225" t="s">
        <v>12</v>
      </c>
      <c r="C68" s="287"/>
      <c r="D68" s="290"/>
      <c r="E68" s="227"/>
      <c r="F68" s="224"/>
    </row>
    <row r="69" spans="2:7">
      <c r="B69" s="128" t="s">
        <v>13</v>
      </c>
      <c r="C69" s="129">
        <v>34602</v>
      </c>
      <c r="D69" s="290"/>
      <c r="E69" s="228"/>
      <c r="F69" s="224"/>
    </row>
    <row r="70" spans="2:7">
      <c r="B70" s="225" t="s">
        <v>14</v>
      </c>
      <c r="C70" s="287" t="s">
        <v>149</v>
      </c>
      <c r="D70" s="290"/>
      <c r="E70" s="228"/>
      <c r="F70" s="224"/>
    </row>
    <row r="71" spans="2:7">
      <c r="B71" s="229" t="s">
        <v>16</v>
      </c>
      <c r="C71" s="288"/>
      <c r="D71" s="290"/>
      <c r="E71" s="230"/>
      <c r="F71" s="224"/>
    </row>
    <row r="72" spans="2:7">
      <c r="B72" s="229" t="s">
        <v>17</v>
      </c>
      <c r="C72" s="288"/>
      <c r="D72" s="290"/>
      <c r="E72" s="230"/>
      <c r="F72" s="224"/>
    </row>
    <row r="73" spans="2:7" ht="15.75" thickBot="1">
      <c r="B73" s="231" t="s">
        <v>18</v>
      </c>
      <c r="C73" s="288"/>
      <c r="D73" s="290"/>
      <c r="E73" s="230"/>
      <c r="F73" s="232"/>
    </row>
    <row r="74" spans="2:7" ht="15.75" thickBot="1">
      <c r="B74" s="216" t="s">
        <v>19</v>
      </c>
      <c r="C74" s="216" t="s">
        <v>20</v>
      </c>
      <c r="D74" s="298" t="s">
        <v>21</v>
      </c>
      <c r="E74" s="299" t="s">
        <v>22</v>
      </c>
      <c r="F74" s="300" t="s">
        <v>23</v>
      </c>
    </row>
    <row r="75" spans="2:7" s="308" customFormat="1" ht="15.75" thickBot="1">
      <c r="B75" s="242" t="s">
        <v>146</v>
      </c>
      <c r="C75" s="297" t="s">
        <v>150</v>
      </c>
      <c r="D75" s="305">
        <v>3</v>
      </c>
      <c r="E75" s="306">
        <v>98000</v>
      </c>
      <c r="F75" s="307">
        <f>E75*D75</f>
        <v>294000</v>
      </c>
      <c r="G75" s="179"/>
    </row>
    <row r="76" spans="2:7" s="308" customFormat="1" ht="15.75" thickBot="1">
      <c r="B76" s="242" t="s">
        <v>147</v>
      </c>
      <c r="C76" s="297" t="s">
        <v>151</v>
      </c>
      <c r="D76" s="305">
        <v>3</v>
      </c>
      <c r="E76" s="306">
        <v>98000</v>
      </c>
      <c r="F76" s="307">
        <f>E76*D76</f>
        <v>294000</v>
      </c>
      <c r="G76" s="179"/>
    </row>
    <row r="77" spans="2:7">
      <c r="B77" s="217">
        <v>4704102</v>
      </c>
      <c r="C77" s="323" t="s">
        <v>152</v>
      </c>
      <c r="D77" s="305">
        <v>1</v>
      </c>
      <c r="E77" s="306">
        <v>480000</v>
      </c>
      <c r="F77" s="307">
        <v>480000</v>
      </c>
    </row>
    <row r="78" spans="2:7" ht="15.75" thickBot="1">
      <c r="B78" s="237"/>
      <c r="C78" s="324"/>
      <c r="D78" s="306"/>
      <c r="E78" s="325" t="s">
        <v>62</v>
      </c>
      <c r="F78" s="307">
        <f>F75+F76+F77</f>
        <v>1068000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topLeftCell="A8" zoomScale="78" zoomScaleNormal="78" workbookViewId="0">
      <selection activeCell="N10" sqref="N10"/>
    </sheetView>
  </sheetViews>
  <sheetFormatPr baseColWidth="10" defaultRowHeight="15"/>
  <cols>
    <col min="1" max="1" width="4.7109375" customWidth="1"/>
    <col min="2" max="2" width="21.140625" style="179" customWidth="1"/>
    <col min="3" max="3" width="19.42578125" style="179" customWidth="1"/>
    <col min="4" max="4" width="4.85546875" style="289" customWidth="1"/>
    <col min="5" max="5" width="15.7109375" style="367" customWidth="1"/>
    <col min="6" max="6" width="9.140625" style="181" customWidth="1"/>
    <col min="7" max="7" width="15.42578125" style="178" customWidth="1"/>
    <col min="8" max="8" width="10" style="181" customWidth="1"/>
    <col min="9" max="9" width="9.7109375" style="179" customWidth="1"/>
    <col min="10" max="10" width="16.5703125" style="179" customWidth="1"/>
    <col min="11" max="11" width="46" style="179" customWidth="1"/>
    <col min="12" max="12" width="25.7109375" style="442" customWidth="1"/>
  </cols>
  <sheetData>
    <row r="1" spans="1:22">
      <c r="A1" s="512" t="s">
        <v>230</v>
      </c>
      <c r="B1" s="513"/>
      <c r="C1" s="513"/>
      <c r="D1" s="513"/>
      <c r="E1" s="513"/>
      <c r="F1" s="513"/>
      <c r="G1" s="513"/>
      <c r="H1" s="513"/>
      <c r="I1" s="513"/>
      <c r="J1" s="513"/>
      <c r="K1" s="514"/>
    </row>
    <row r="2" spans="1:22" ht="12" customHeight="1" thickBot="1">
      <c r="A2" s="515"/>
      <c r="B2" s="516"/>
      <c r="C2" s="516"/>
      <c r="D2" s="516"/>
      <c r="E2" s="516"/>
      <c r="F2" s="516"/>
      <c r="G2" s="516"/>
      <c r="H2" s="516"/>
      <c r="I2" s="516"/>
      <c r="J2" s="516"/>
      <c r="K2" s="517"/>
    </row>
    <row r="3" spans="1:22" ht="15.75">
      <c r="A3" s="346" t="s">
        <v>77</v>
      </c>
      <c r="B3" s="347" t="s">
        <v>70</v>
      </c>
      <c r="C3" s="348" t="s">
        <v>71</v>
      </c>
      <c r="D3" s="348" t="s">
        <v>72</v>
      </c>
      <c r="E3" s="348" t="s">
        <v>16</v>
      </c>
      <c r="F3" s="349" t="s">
        <v>0</v>
      </c>
      <c r="G3" s="348" t="s">
        <v>14</v>
      </c>
      <c r="H3" s="348" t="s">
        <v>73</v>
      </c>
      <c r="I3" s="348" t="s">
        <v>74</v>
      </c>
      <c r="J3" s="348" t="s">
        <v>75</v>
      </c>
      <c r="K3" s="348" t="s">
        <v>76</v>
      </c>
      <c r="L3" s="443" t="s">
        <v>216</v>
      </c>
    </row>
    <row r="4" spans="1:22" s="407" customFormat="1" ht="17.25" customHeight="1">
      <c r="A4" s="345">
        <v>1</v>
      </c>
      <c r="B4" s="397" t="s">
        <v>9</v>
      </c>
      <c r="C4" s="401">
        <v>318917</v>
      </c>
      <c r="D4" s="402" t="s">
        <v>44</v>
      </c>
      <c r="E4" s="403" t="s">
        <v>185</v>
      </c>
      <c r="F4" s="404">
        <v>56619</v>
      </c>
      <c r="G4" s="405" t="s">
        <v>185</v>
      </c>
      <c r="H4" s="406">
        <v>220354</v>
      </c>
      <c r="I4" s="404">
        <v>74702</v>
      </c>
      <c r="J4" s="557" t="s">
        <v>37</v>
      </c>
      <c r="K4" s="446"/>
      <c r="L4" s="444"/>
    </row>
    <row r="5" spans="1:22" s="407" customFormat="1">
      <c r="A5" s="345">
        <v>2</v>
      </c>
      <c r="B5" s="398" t="s">
        <v>35</v>
      </c>
      <c r="C5" s="408">
        <v>666400</v>
      </c>
      <c r="D5" s="409" t="s">
        <v>44</v>
      </c>
      <c r="E5" s="403" t="s">
        <v>185</v>
      </c>
      <c r="F5" s="404">
        <v>62361</v>
      </c>
      <c r="G5" s="405" t="s">
        <v>185</v>
      </c>
      <c r="H5" s="410">
        <v>220272</v>
      </c>
      <c r="I5" s="404">
        <v>74758</v>
      </c>
      <c r="J5" s="558" t="s">
        <v>37</v>
      </c>
      <c r="K5" s="446" t="s">
        <v>209</v>
      </c>
      <c r="L5" s="444"/>
    </row>
    <row r="6" spans="1:22" s="407" customFormat="1">
      <c r="A6" s="345">
        <v>3</v>
      </c>
      <c r="B6" s="398" t="s">
        <v>56</v>
      </c>
      <c r="C6" s="408">
        <v>2532320</v>
      </c>
      <c r="D6" s="409" t="s">
        <v>44</v>
      </c>
      <c r="E6" s="403" t="s">
        <v>185</v>
      </c>
      <c r="F6" s="404">
        <v>62360</v>
      </c>
      <c r="G6" s="405" t="s">
        <v>185</v>
      </c>
      <c r="H6" s="410">
        <v>220271</v>
      </c>
      <c r="I6" s="404">
        <v>74757</v>
      </c>
      <c r="J6" s="558" t="s">
        <v>37</v>
      </c>
      <c r="K6" s="447" t="s">
        <v>210</v>
      </c>
      <c r="L6" s="444"/>
    </row>
    <row r="7" spans="1:22" s="308" customFormat="1">
      <c r="A7" s="345">
        <v>3</v>
      </c>
      <c r="B7" s="509" t="s">
        <v>231</v>
      </c>
      <c r="C7" s="504">
        <v>183483</v>
      </c>
      <c r="D7" s="481" t="s">
        <v>44</v>
      </c>
      <c r="E7" s="505"/>
      <c r="F7" s="506"/>
      <c r="G7" s="505">
        <v>512</v>
      </c>
      <c r="H7" s="506">
        <v>220355</v>
      </c>
      <c r="I7" s="506">
        <v>74704</v>
      </c>
      <c r="J7" s="490" t="s">
        <v>235</v>
      </c>
      <c r="K7" s="508" t="s">
        <v>232</v>
      </c>
      <c r="L7" s="445"/>
      <c r="P7" s="430"/>
      <c r="Q7" s="430"/>
      <c r="R7" s="430"/>
      <c r="S7" s="430"/>
      <c r="T7" s="430"/>
      <c r="U7" s="430"/>
      <c r="V7" s="430"/>
    </row>
    <row r="8" spans="1:22" s="308" customFormat="1">
      <c r="A8" s="345">
        <v>4</v>
      </c>
      <c r="B8" s="509" t="s">
        <v>234</v>
      </c>
      <c r="C8" s="504">
        <v>284282</v>
      </c>
      <c r="D8" s="481" t="s">
        <v>44</v>
      </c>
      <c r="E8" s="505"/>
      <c r="F8" s="506"/>
      <c r="G8" s="505">
        <v>765891</v>
      </c>
      <c r="H8" s="506">
        <v>218850</v>
      </c>
      <c r="I8" s="506">
        <v>73181</v>
      </c>
      <c r="J8" s="490" t="s">
        <v>235</v>
      </c>
      <c r="K8" s="508" t="s">
        <v>236</v>
      </c>
      <c r="L8" s="445"/>
      <c r="P8" s="430"/>
      <c r="Q8" s="430"/>
      <c r="R8" s="430"/>
      <c r="S8" s="430"/>
      <c r="T8" s="430"/>
      <c r="U8" s="430"/>
      <c r="V8" s="430"/>
    </row>
    <row r="9" spans="1:22" s="308" customFormat="1">
      <c r="A9" s="345">
        <v>5</v>
      </c>
      <c r="B9" s="509" t="s">
        <v>237</v>
      </c>
      <c r="C9" s="504">
        <v>175000</v>
      </c>
      <c r="D9" s="481" t="s">
        <v>44</v>
      </c>
      <c r="E9" s="505"/>
      <c r="F9" s="506"/>
      <c r="G9" s="505">
        <v>2439</v>
      </c>
      <c r="H9" s="506">
        <v>218840</v>
      </c>
      <c r="I9" s="506">
        <v>73179</v>
      </c>
      <c r="J9" s="490" t="s">
        <v>235</v>
      </c>
      <c r="K9" s="508" t="s">
        <v>232</v>
      </c>
      <c r="L9" s="445"/>
      <c r="P9" s="430"/>
      <c r="Q9" s="430"/>
      <c r="R9" s="430"/>
      <c r="S9" s="430"/>
      <c r="T9" s="430"/>
      <c r="U9" s="430"/>
      <c r="V9" s="430"/>
    </row>
    <row r="10" spans="1:22" s="308" customFormat="1">
      <c r="A10" s="345">
        <v>7</v>
      </c>
      <c r="B10" s="503" t="s">
        <v>239</v>
      </c>
      <c r="C10" s="504">
        <v>450000</v>
      </c>
      <c r="D10" s="481" t="s">
        <v>44</v>
      </c>
      <c r="E10" s="505"/>
      <c r="F10" s="506"/>
      <c r="G10" s="507" t="s">
        <v>240</v>
      </c>
      <c r="H10" s="506">
        <v>217948</v>
      </c>
      <c r="I10" s="506">
        <v>74185</v>
      </c>
      <c r="J10" s="490" t="s">
        <v>235</v>
      </c>
      <c r="K10" s="508" t="s">
        <v>243</v>
      </c>
      <c r="L10" s="445"/>
      <c r="P10" s="430"/>
      <c r="Q10" s="430"/>
      <c r="R10" s="430"/>
      <c r="S10" s="430"/>
      <c r="T10" s="430"/>
      <c r="U10" s="430"/>
      <c r="V10" s="430"/>
    </row>
    <row r="11" spans="1:22" s="308" customFormat="1">
      <c r="A11" s="345">
        <v>8</v>
      </c>
      <c r="B11" s="509" t="s">
        <v>241</v>
      </c>
      <c r="C11" s="504">
        <v>175000</v>
      </c>
      <c r="D11" s="481" t="s">
        <v>44</v>
      </c>
      <c r="E11" s="505"/>
      <c r="F11" s="506"/>
      <c r="G11" s="505">
        <v>60038401</v>
      </c>
      <c r="H11" s="506">
        <v>218799</v>
      </c>
      <c r="I11" s="506">
        <v>73180</v>
      </c>
      <c r="J11" s="490" t="s">
        <v>235</v>
      </c>
      <c r="K11" s="508" t="s">
        <v>242</v>
      </c>
      <c r="L11" s="445"/>
      <c r="P11" s="430"/>
      <c r="Q11" s="430"/>
      <c r="R11" s="430"/>
      <c r="S11" s="430"/>
      <c r="T11" s="430"/>
      <c r="U11" s="430"/>
      <c r="V11" s="430"/>
    </row>
    <row r="12" spans="1:22" s="308" customFormat="1">
      <c r="A12" s="345">
        <v>9</v>
      </c>
      <c r="B12" s="503" t="s">
        <v>241</v>
      </c>
      <c r="C12" s="504">
        <v>175000</v>
      </c>
      <c r="D12" s="481" t="s">
        <v>44</v>
      </c>
      <c r="E12" s="505"/>
      <c r="F12" s="555">
        <v>62358</v>
      </c>
      <c r="G12" s="505">
        <v>17.527000000000001</v>
      </c>
      <c r="H12" s="506">
        <v>220381</v>
      </c>
      <c r="I12" s="506">
        <v>74701</v>
      </c>
      <c r="J12" s="490" t="s">
        <v>235</v>
      </c>
      <c r="K12" s="508" t="s">
        <v>250</v>
      </c>
      <c r="L12" s="445"/>
      <c r="P12" s="430"/>
      <c r="Q12" s="430"/>
      <c r="R12" s="430"/>
      <c r="S12" s="430"/>
      <c r="T12" s="430"/>
      <c r="U12" s="430"/>
      <c r="V12" s="430"/>
    </row>
    <row r="13" spans="1:22" s="308" customFormat="1">
      <c r="A13" s="345">
        <v>11</v>
      </c>
      <c r="B13" s="509" t="s">
        <v>244</v>
      </c>
      <c r="C13" s="504">
        <v>181000</v>
      </c>
      <c r="D13" s="481" t="s">
        <v>44</v>
      </c>
      <c r="E13" s="505"/>
      <c r="F13" s="506"/>
      <c r="G13" s="505" t="s">
        <v>245</v>
      </c>
      <c r="H13" s="506">
        <v>218946</v>
      </c>
      <c r="I13" s="506">
        <v>73182</v>
      </c>
      <c r="J13" s="498" t="s">
        <v>238</v>
      </c>
      <c r="K13" s="508" t="s">
        <v>246</v>
      </c>
      <c r="L13" s="445"/>
      <c r="P13" s="430"/>
      <c r="Q13" s="430"/>
      <c r="R13" s="430"/>
      <c r="S13" s="430"/>
      <c r="T13" s="430"/>
      <c r="U13" s="430"/>
      <c r="V13" s="430"/>
    </row>
    <row r="14" spans="1:22" s="308" customFormat="1">
      <c r="A14" s="345">
        <v>12</v>
      </c>
      <c r="B14" s="509" t="s">
        <v>56</v>
      </c>
      <c r="C14" s="504">
        <v>250000</v>
      </c>
      <c r="D14" s="481" t="s">
        <v>44</v>
      </c>
      <c r="E14" s="505">
        <v>7178</v>
      </c>
      <c r="F14" s="506">
        <v>61367</v>
      </c>
      <c r="G14" s="505">
        <v>4700013481</v>
      </c>
      <c r="H14" s="506">
        <v>218598</v>
      </c>
      <c r="I14" s="506">
        <v>74293</v>
      </c>
      <c r="J14" s="556" t="s">
        <v>37</v>
      </c>
      <c r="K14" s="508" t="s">
        <v>247</v>
      </c>
      <c r="L14" s="445"/>
      <c r="P14" s="430"/>
      <c r="Q14" s="430"/>
      <c r="R14" s="430"/>
      <c r="S14" s="430"/>
      <c r="T14" s="430"/>
      <c r="U14" s="430"/>
      <c r="V14" s="430"/>
    </row>
    <row r="15" spans="1:22" s="308" customFormat="1">
      <c r="A15" s="345">
        <v>13</v>
      </c>
      <c r="B15" s="509" t="s">
        <v>56</v>
      </c>
      <c r="C15" s="504">
        <v>250000</v>
      </c>
      <c r="D15" s="481" t="s">
        <v>44</v>
      </c>
      <c r="E15" s="505">
        <v>7177</v>
      </c>
      <c r="F15" s="506">
        <v>61370</v>
      </c>
      <c r="G15" s="505">
        <v>4700013483</v>
      </c>
      <c r="H15" s="506">
        <v>218595</v>
      </c>
      <c r="I15" s="506">
        <v>74292</v>
      </c>
      <c r="J15" s="556" t="s">
        <v>37</v>
      </c>
      <c r="K15" s="508" t="s">
        <v>247</v>
      </c>
      <c r="L15" s="445"/>
      <c r="P15" s="430"/>
      <c r="Q15" s="430"/>
      <c r="R15" s="430"/>
      <c r="S15" s="430"/>
      <c r="T15" s="430"/>
      <c r="U15" s="430"/>
      <c r="V15" s="430"/>
    </row>
    <row r="16" spans="1:22" s="308" customFormat="1">
      <c r="A16" s="345">
        <v>14</v>
      </c>
      <c r="B16" s="509" t="s">
        <v>56</v>
      </c>
      <c r="C16" s="504">
        <v>250000</v>
      </c>
      <c r="D16" s="481" t="s">
        <v>44</v>
      </c>
      <c r="E16" s="505">
        <v>7175</v>
      </c>
      <c r="F16" s="506">
        <v>61436</v>
      </c>
      <c r="G16" s="505">
        <v>4700013479</v>
      </c>
      <c r="H16" s="506">
        <v>218547</v>
      </c>
      <c r="I16" s="506">
        <v>74290</v>
      </c>
      <c r="J16" s="556" t="s">
        <v>37</v>
      </c>
      <c r="K16" s="508" t="s">
        <v>247</v>
      </c>
      <c r="L16" s="445"/>
      <c r="P16" s="430"/>
      <c r="Q16" s="430"/>
      <c r="R16" s="430"/>
      <c r="S16" s="430"/>
      <c r="T16" s="430"/>
      <c r="U16" s="430"/>
      <c r="V16" s="430"/>
    </row>
    <row r="17" spans="1:22" s="308" customFormat="1">
      <c r="A17" s="345">
        <v>15</v>
      </c>
      <c r="B17" s="509" t="s">
        <v>56</v>
      </c>
      <c r="C17" s="504">
        <v>250000</v>
      </c>
      <c r="D17" s="481" t="s">
        <v>44</v>
      </c>
      <c r="E17" s="505">
        <v>7179</v>
      </c>
      <c r="F17" s="506">
        <v>61368</v>
      </c>
      <c r="G17" s="505">
        <v>4700013480</v>
      </c>
      <c r="H17" s="506">
        <v>218594</v>
      </c>
      <c r="I17" s="506">
        <v>74291</v>
      </c>
      <c r="J17" s="556" t="s">
        <v>37</v>
      </c>
      <c r="K17" s="508" t="s">
        <v>247</v>
      </c>
      <c r="L17" s="445"/>
      <c r="P17" s="430"/>
      <c r="Q17" s="430"/>
      <c r="R17" s="430"/>
      <c r="S17" s="430"/>
      <c r="T17" s="430"/>
      <c r="U17" s="430"/>
      <c r="V17" s="430"/>
    </row>
    <row r="18" spans="1:22" s="308" customFormat="1">
      <c r="A18" s="345">
        <v>16</v>
      </c>
      <c r="B18" s="509" t="s">
        <v>56</v>
      </c>
      <c r="C18" s="504">
        <v>250000</v>
      </c>
      <c r="D18" s="481" t="s">
        <v>44</v>
      </c>
      <c r="E18" s="505">
        <v>7180</v>
      </c>
      <c r="F18" s="506">
        <v>61345</v>
      </c>
      <c r="G18" s="505">
        <v>4700013482</v>
      </c>
      <c r="H18" s="506">
        <v>218546</v>
      </c>
      <c r="I18" s="506">
        <v>74289</v>
      </c>
      <c r="J18" s="556" t="s">
        <v>37</v>
      </c>
      <c r="K18" s="508" t="s">
        <v>247</v>
      </c>
      <c r="L18" s="445"/>
      <c r="P18" s="430"/>
      <c r="Q18" s="430"/>
      <c r="R18" s="430"/>
      <c r="S18" s="430"/>
      <c r="T18" s="430"/>
      <c r="U18" s="430"/>
      <c r="V18" s="430"/>
    </row>
    <row r="19" spans="1:22" s="308" customFormat="1">
      <c r="A19" s="345">
        <v>17</v>
      </c>
      <c r="B19" s="509" t="s">
        <v>56</v>
      </c>
      <c r="C19" s="504">
        <v>250000</v>
      </c>
      <c r="D19" s="481" t="s">
        <v>44</v>
      </c>
      <c r="E19" s="505">
        <v>7176</v>
      </c>
      <c r="F19" s="506">
        <v>61344</v>
      </c>
      <c r="G19" s="505">
        <v>4700013478</v>
      </c>
      <c r="H19" s="506">
        <v>218545</v>
      </c>
      <c r="I19" s="506">
        <v>74288</v>
      </c>
      <c r="J19" s="490" t="s">
        <v>235</v>
      </c>
      <c r="K19" s="508" t="s">
        <v>247</v>
      </c>
      <c r="L19" s="445"/>
      <c r="P19" s="430"/>
      <c r="Q19" s="430"/>
      <c r="R19" s="430"/>
      <c r="S19" s="430"/>
      <c r="T19" s="430"/>
      <c r="U19" s="430"/>
      <c r="V19" s="430"/>
    </row>
    <row r="20" spans="1:22" s="308" customFormat="1">
      <c r="A20" s="345">
        <v>18</v>
      </c>
      <c r="B20" s="509" t="s">
        <v>56</v>
      </c>
      <c r="C20" s="504">
        <v>250000</v>
      </c>
      <c r="D20" s="481" t="s">
        <v>44</v>
      </c>
      <c r="E20" s="505">
        <v>7174</v>
      </c>
      <c r="F20" s="506">
        <v>61343</v>
      </c>
      <c r="G20" s="505">
        <v>4700013477</v>
      </c>
      <c r="H20" s="506">
        <v>218544</v>
      </c>
      <c r="I20" s="506">
        <v>74287</v>
      </c>
      <c r="J20" s="490" t="s">
        <v>235</v>
      </c>
      <c r="K20" s="508" t="s">
        <v>247</v>
      </c>
      <c r="L20" s="445"/>
      <c r="P20" s="430"/>
      <c r="Q20" s="430"/>
      <c r="R20" s="430"/>
      <c r="S20" s="430"/>
      <c r="T20" s="430"/>
      <c r="U20" s="430"/>
      <c r="V20" s="430"/>
    </row>
    <row r="21" spans="1:22" s="308" customFormat="1">
      <c r="A21" s="345">
        <v>19</v>
      </c>
      <c r="B21" s="509" t="s">
        <v>56</v>
      </c>
      <c r="C21" s="504">
        <v>133085</v>
      </c>
      <c r="D21" s="481" t="s">
        <v>44</v>
      </c>
      <c r="E21" s="505">
        <v>7169</v>
      </c>
      <c r="F21" s="506">
        <v>62292</v>
      </c>
      <c r="G21" s="505">
        <v>4700012780</v>
      </c>
      <c r="H21" s="506">
        <v>219910</v>
      </c>
      <c r="I21" s="506">
        <v>74294</v>
      </c>
      <c r="J21" s="490" t="s">
        <v>235</v>
      </c>
      <c r="K21" s="508" t="s">
        <v>248</v>
      </c>
      <c r="L21" s="445"/>
      <c r="P21" s="430"/>
      <c r="Q21" s="430"/>
      <c r="R21" s="430"/>
      <c r="S21" s="430"/>
      <c r="T21" s="430"/>
      <c r="U21" s="430"/>
      <c r="V21" s="430"/>
    </row>
    <row r="22" spans="1:22" s="308" customFormat="1">
      <c r="A22" s="345">
        <v>20</v>
      </c>
      <c r="B22" s="509" t="s">
        <v>56</v>
      </c>
      <c r="C22" s="504">
        <v>132965</v>
      </c>
      <c r="D22" s="481" t="s">
        <v>44</v>
      </c>
      <c r="E22" s="505">
        <v>7168</v>
      </c>
      <c r="F22" s="506">
        <v>62325</v>
      </c>
      <c r="G22" s="505">
        <v>4700012779</v>
      </c>
      <c r="H22" s="506">
        <v>220048</v>
      </c>
      <c r="I22" s="506">
        <v>74295</v>
      </c>
      <c r="J22" s="490" t="s">
        <v>235</v>
      </c>
      <c r="K22" s="508" t="s">
        <v>248</v>
      </c>
      <c r="L22" s="445"/>
      <c r="P22" s="430"/>
      <c r="Q22" s="430"/>
      <c r="R22" s="430"/>
      <c r="S22" s="430"/>
      <c r="T22" s="430"/>
      <c r="U22" s="430"/>
      <c r="V22" s="430"/>
    </row>
    <row r="23" spans="1:22" s="308" customFormat="1">
      <c r="A23" s="345">
        <v>21</v>
      </c>
      <c r="B23" s="509" t="s">
        <v>231</v>
      </c>
      <c r="C23" s="504">
        <v>440584</v>
      </c>
      <c r="D23" s="481" t="s">
        <v>44</v>
      </c>
      <c r="E23" s="505"/>
      <c r="F23" s="506">
        <v>62359</v>
      </c>
      <c r="G23" s="505">
        <v>506</v>
      </c>
      <c r="H23" s="506">
        <v>220200</v>
      </c>
      <c r="I23" s="506">
        <v>74296</v>
      </c>
      <c r="J23" s="490" t="s">
        <v>235</v>
      </c>
      <c r="K23" s="508" t="s">
        <v>249</v>
      </c>
      <c r="L23" s="445"/>
      <c r="P23" s="430"/>
      <c r="Q23" s="430"/>
      <c r="R23" s="430"/>
      <c r="S23" s="430"/>
      <c r="T23" s="430"/>
      <c r="U23" s="430"/>
      <c r="V23" s="430"/>
    </row>
    <row r="24" spans="1:22" s="308" customFormat="1">
      <c r="A24" s="345">
        <v>22</v>
      </c>
      <c r="B24" s="509" t="s">
        <v>231</v>
      </c>
      <c r="C24" s="504">
        <v>1001534</v>
      </c>
      <c r="D24" s="481" t="s">
        <v>44</v>
      </c>
      <c r="E24" s="505">
        <v>70107</v>
      </c>
      <c r="F24" s="555">
        <v>62465</v>
      </c>
      <c r="G24" s="505">
        <v>507</v>
      </c>
      <c r="H24" s="506">
        <v>220331</v>
      </c>
      <c r="I24" s="506">
        <v>74703</v>
      </c>
      <c r="J24" s="511" t="s">
        <v>175</v>
      </c>
      <c r="K24" s="508" t="s">
        <v>253</v>
      </c>
      <c r="L24" s="445"/>
      <c r="P24" s="430"/>
      <c r="Q24" s="430"/>
      <c r="R24" s="430"/>
      <c r="S24" s="430"/>
      <c r="T24" s="430"/>
      <c r="U24" s="430"/>
      <c r="V24" s="430"/>
    </row>
    <row r="25" spans="1:22" s="308" customFormat="1">
      <c r="A25" s="345">
        <v>23</v>
      </c>
      <c r="B25" s="482" t="s">
        <v>56</v>
      </c>
      <c r="C25" s="436">
        <v>538109</v>
      </c>
      <c r="D25" s="481" t="s">
        <v>44</v>
      </c>
      <c r="E25" s="483"/>
      <c r="F25" s="484"/>
      <c r="G25" s="483"/>
      <c r="H25" s="510">
        <v>217277</v>
      </c>
      <c r="I25" s="484"/>
      <c r="J25" s="485" t="s">
        <v>175</v>
      </c>
      <c r="K25" s="440" t="s">
        <v>251</v>
      </c>
      <c r="L25" s="445"/>
      <c r="P25" s="430"/>
      <c r="Q25" s="430"/>
      <c r="R25" s="430"/>
      <c r="S25" s="430"/>
      <c r="T25" s="430"/>
      <c r="U25" s="430"/>
      <c r="V25" s="430"/>
    </row>
    <row r="26" spans="1:22" s="308" customFormat="1">
      <c r="A26" s="345">
        <v>24</v>
      </c>
      <c r="B26" s="509" t="s">
        <v>56</v>
      </c>
      <c r="C26" s="504">
        <v>1426390</v>
      </c>
      <c r="D26" s="481" t="s">
        <v>44</v>
      </c>
      <c r="E26" s="505">
        <v>7171</v>
      </c>
      <c r="F26" s="506"/>
      <c r="G26" s="505">
        <v>4700013398</v>
      </c>
      <c r="H26" s="506">
        <v>220332</v>
      </c>
      <c r="I26" s="506">
        <v>74705</v>
      </c>
      <c r="J26" s="511" t="s">
        <v>175</v>
      </c>
      <c r="K26" s="508" t="s">
        <v>252</v>
      </c>
      <c r="L26" s="445"/>
      <c r="P26" s="430"/>
      <c r="Q26" s="430"/>
      <c r="R26" s="430"/>
      <c r="S26" s="430"/>
      <c r="T26" s="430"/>
      <c r="U26" s="430"/>
      <c r="V26" s="430"/>
    </row>
    <row r="27" spans="1:22" s="308" customFormat="1">
      <c r="A27" s="345">
        <v>25</v>
      </c>
      <c r="B27" s="482" t="s">
        <v>231</v>
      </c>
      <c r="C27" s="436">
        <v>431844</v>
      </c>
      <c r="D27" s="481" t="s">
        <v>44</v>
      </c>
      <c r="E27" s="483">
        <v>514</v>
      </c>
      <c r="F27" s="484"/>
      <c r="G27" s="483"/>
      <c r="H27" s="484"/>
      <c r="I27" s="484"/>
      <c r="J27" s="502" t="s">
        <v>235</v>
      </c>
      <c r="K27" s="440" t="s">
        <v>254</v>
      </c>
      <c r="L27" s="445"/>
      <c r="P27" s="430"/>
      <c r="Q27" s="430"/>
      <c r="R27" s="430"/>
      <c r="S27" s="430"/>
      <c r="T27" s="430"/>
      <c r="U27" s="430"/>
      <c r="V27" s="430"/>
    </row>
    <row r="28" spans="1:22" ht="15.75" customHeight="1">
      <c r="A28" s="345">
        <v>15</v>
      </c>
      <c r="B28" s="435"/>
      <c r="C28" s="436"/>
      <c r="D28" s="437"/>
      <c r="E28" s="438"/>
      <c r="F28" s="439"/>
      <c r="G28" s="438"/>
      <c r="H28" s="439"/>
      <c r="I28" s="439"/>
      <c r="J28" s="437"/>
      <c r="K28" s="440"/>
      <c r="L28" s="445"/>
    </row>
    <row r="29" spans="1:22" ht="16.5" thickBot="1">
      <c r="B29" s="431" t="s">
        <v>2</v>
      </c>
      <c r="C29" s="432">
        <f>C7+C8+C9+C10+C11+C12+C13+C14+C15+C16+C17+C18+C19+C20+C21+C22+C23+C24+C25+C26</f>
        <v>7046432</v>
      </c>
      <c r="E29" s="433" t="s">
        <v>181</v>
      </c>
      <c r="F29" s="434"/>
      <c r="G29" s="433" t="s">
        <v>186</v>
      </c>
      <c r="H29" s="526" t="s">
        <v>208</v>
      </c>
      <c r="I29" s="527"/>
      <c r="K29" s="441"/>
    </row>
    <row r="30" spans="1:22" ht="16.5" thickBot="1">
      <c r="B30" s="478" t="s">
        <v>1</v>
      </c>
      <c r="C30" s="393">
        <f>C4+C5+C6</f>
        <v>3517637</v>
      </c>
      <c r="E30" s="377" t="s">
        <v>238</v>
      </c>
      <c r="F30" s="378"/>
      <c r="G30" s="394">
        <f>C13</f>
        <v>181000</v>
      </c>
      <c r="H30" s="528"/>
      <c r="I30" s="529"/>
      <c r="K30" s="441"/>
    </row>
    <row r="31" spans="1:22" ht="19.5" thickBot="1">
      <c r="B31" s="376" t="s">
        <v>3</v>
      </c>
      <c r="C31" s="386"/>
      <c r="E31" s="374" t="s">
        <v>175</v>
      </c>
      <c r="F31" s="373" t="s">
        <v>183</v>
      </c>
      <c r="G31" s="479">
        <f>C26+C24+C25</f>
        <v>2966033</v>
      </c>
      <c r="H31" s="524"/>
      <c r="I31" s="525"/>
    </row>
    <row r="32" spans="1:22" ht="21">
      <c r="B32" s="376" t="s">
        <v>153</v>
      </c>
      <c r="C32" s="387">
        <f>C29+C30</f>
        <v>10564069</v>
      </c>
      <c r="E32" s="375" t="s">
        <v>180</v>
      </c>
      <c r="F32" s="373" t="s">
        <v>184</v>
      </c>
      <c r="G32" s="395"/>
      <c r="H32" s="522"/>
      <c r="I32" s="523"/>
    </row>
    <row r="33" spans="2:9" ht="19.5" thickBot="1">
      <c r="B33" s="379" t="s">
        <v>4</v>
      </c>
      <c r="C33" s="388">
        <v>14000000</v>
      </c>
      <c r="E33" s="366" t="s">
        <v>182</v>
      </c>
      <c r="F33" s="373" t="s">
        <v>184</v>
      </c>
      <c r="G33" s="396">
        <f>C23+C22+C21+C20+C19+C12+C11+C10+C9+C8+C7</f>
        <v>2649399</v>
      </c>
      <c r="H33" s="520"/>
      <c r="I33" s="521"/>
    </row>
    <row r="34" spans="2:9" ht="15.75" thickBot="1"/>
    <row r="35" spans="2:9" ht="15.75" thickBot="1">
      <c r="E35" s="518" t="s">
        <v>201</v>
      </c>
      <c r="F35" s="519"/>
    </row>
    <row r="36" spans="2:9">
      <c r="E36" s="368" t="s">
        <v>175</v>
      </c>
      <c r="F36" s="370"/>
    </row>
    <row r="37" spans="2:9">
      <c r="E37" s="368" t="s">
        <v>180</v>
      </c>
      <c r="F37" s="371"/>
    </row>
    <row r="38" spans="2:9" ht="15.75" thickBot="1">
      <c r="E38" s="369" t="s">
        <v>182</v>
      </c>
      <c r="F38" s="372"/>
    </row>
  </sheetData>
  <mergeCells count="7">
    <mergeCell ref="A1:K2"/>
    <mergeCell ref="E35:F35"/>
    <mergeCell ref="H33:I33"/>
    <mergeCell ref="H32:I32"/>
    <mergeCell ref="H31:I31"/>
    <mergeCell ref="H29:I29"/>
    <mergeCell ref="H30:I30"/>
  </mergeCells>
  <pageMargins left="0.7" right="0.7" top="0.75" bottom="0.75" header="0.3" footer="0.3"/>
  <pageSetup orientation="landscape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workbookViewId="0">
      <selection activeCell="E3" sqref="E3:I4"/>
    </sheetView>
  </sheetViews>
  <sheetFormatPr baseColWidth="10" defaultRowHeight="15"/>
  <cols>
    <col min="1" max="1" width="5.570312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3.28515625" customWidth="1"/>
    <col min="7" max="7" width="20.85546875" customWidth="1"/>
    <col min="8" max="8" width="14.42578125" customWidth="1"/>
    <col min="9" max="9" width="16.42578125" customWidth="1"/>
  </cols>
  <sheetData>
    <row r="1" spans="2:10" ht="15.75" thickBot="1"/>
    <row r="2" spans="2:10" ht="19.5" thickBot="1">
      <c r="B2" s="530" t="s">
        <v>29</v>
      </c>
      <c r="C2" s="531"/>
    </row>
    <row r="3" spans="2:10">
      <c r="B3" s="310">
        <v>9910000003</v>
      </c>
      <c r="C3" s="313" t="s">
        <v>128</v>
      </c>
      <c r="E3" s="493" t="s">
        <v>211</v>
      </c>
      <c r="F3" s="494" t="s">
        <v>214</v>
      </c>
      <c r="G3" s="536" t="s">
        <v>212</v>
      </c>
      <c r="H3" s="537"/>
      <c r="I3" s="496" t="s">
        <v>213</v>
      </c>
      <c r="J3" s="179"/>
    </row>
    <row r="4" spans="2:10" ht="16.5" thickBot="1">
      <c r="B4" s="476" t="s">
        <v>30</v>
      </c>
      <c r="C4" s="477" t="s">
        <v>224</v>
      </c>
      <c r="E4" s="501">
        <v>1</v>
      </c>
      <c r="F4" s="422">
        <v>550574</v>
      </c>
      <c r="G4" s="538" t="s">
        <v>255</v>
      </c>
      <c r="H4" s="539"/>
      <c r="I4" s="497">
        <v>48000</v>
      </c>
      <c r="J4" s="179"/>
    </row>
    <row r="5" spans="2:10" ht="16.5" thickBot="1">
      <c r="B5" s="166">
        <v>3200000000</v>
      </c>
      <c r="C5" s="412" t="s">
        <v>32</v>
      </c>
      <c r="D5" s="471"/>
      <c r="E5" s="501"/>
      <c r="F5" s="422"/>
      <c r="G5" s="538"/>
      <c r="H5" s="539"/>
      <c r="I5" s="500"/>
      <c r="J5" s="400"/>
    </row>
    <row r="6" spans="2:10" ht="15.75">
      <c r="B6" s="166">
        <v>11112222</v>
      </c>
      <c r="C6" s="412" t="s">
        <v>33</v>
      </c>
      <c r="E6" s="501"/>
      <c r="F6" s="422"/>
      <c r="G6" s="538"/>
      <c r="H6" s="539"/>
      <c r="I6" s="495"/>
    </row>
    <row r="7" spans="2:10" ht="16.5" thickBot="1">
      <c r="B7" s="480" t="s">
        <v>225</v>
      </c>
      <c r="C7" s="413" t="s">
        <v>34</v>
      </c>
      <c r="E7" s="474"/>
      <c r="F7" s="475"/>
      <c r="G7" s="540"/>
      <c r="H7" s="541"/>
      <c r="I7" s="472"/>
    </row>
    <row r="8" spans="2:10" s="308" customFormat="1" ht="15.75">
      <c r="B8" s="314"/>
      <c r="C8" s="315"/>
      <c r="E8" s="499"/>
      <c r="F8" s="473"/>
      <c r="G8" s="535"/>
      <c r="H8" s="535"/>
      <c r="I8" s="472"/>
    </row>
    <row r="9" spans="2:10" s="308" customFormat="1" ht="16.5" thickBot="1">
      <c r="E9" s="399"/>
      <c r="F9" s="422"/>
      <c r="G9" s="532"/>
      <c r="H9" s="533"/>
      <c r="I9" s="411"/>
    </row>
    <row r="10" spans="2:10" s="417" customFormat="1" ht="19.5" thickBot="1">
      <c r="B10" s="416" t="s">
        <v>29</v>
      </c>
      <c r="C10" s="416" t="s">
        <v>215</v>
      </c>
      <c r="E10" s="399"/>
      <c r="F10" s="422"/>
      <c r="G10" s="532"/>
      <c r="H10" s="533"/>
      <c r="I10" s="411"/>
    </row>
    <row r="11" spans="2:10" s="407" customFormat="1">
      <c r="B11" s="418" t="s">
        <v>187</v>
      </c>
      <c r="C11" s="419" t="s">
        <v>188</v>
      </c>
      <c r="E11" s="452"/>
      <c r="F11" s="453"/>
      <c r="G11" s="534"/>
      <c r="H11" s="533"/>
      <c r="I11" s="411"/>
    </row>
    <row r="12" spans="2:10" s="407" customFormat="1">
      <c r="B12" s="420" t="s">
        <v>189</v>
      </c>
      <c r="C12" s="451" t="s">
        <v>190</v>
      </c>
      <c r="D12" s="454"/>
      <c r="E12" s="455"/>
      <c r="F12" s="456"/>
      <c r="G12" s="455"/>
    </row>
    <row r="13" spans="2:10" s="407" customFormat="1" ht="15.75">
      <c r="B13" s="420" t="s">
        <v>191</v>
      </c>
      <c r="C13" s="451" t="s">
        <v>192</v>
      </c>
      <c r="D13" s="457"/>
      <c r="E13" s="459" t="s">
        <v>56</v>
      </c>
      <c r="F13" s="460"/>
      <c r="G13" s="458"/>
    </row>
    <row r="14" spans="2:10" s="407" customFormat="1" ht="15.75" thickBot="1">
      <c r="B14" s="420" t="s">
        <v>193</v>
      </c>
      <c r="C14" s="421" t="s">
        <v>194</v>
      </c>
      <c r="E14" s="459" t="s">
        <v>217</v>
      </c>
      <c r="F14" s="179"/>
      <c r="G14" s="462" t="s">
        <v>220</v>
      </c>
    </row>
    <row r="15" spans="2:10" s="407" customFormat="1" ht="15.75" thickBot="1">
      <c r="B15" s="420" t="s">
        <v>195</v>
      </c>
      <c r="C15" s="421" t="s">
        <v>196</v>
      </c>
      <c r="E15" s="423" t="s">
        <v>211</v>
      </c>
      <c r="F15" s="424" t="s">
        <v>214</v>
      </c>
      <c r="G15" s="424" t="s">
        <v>212</v>
      </c>
      <c r="H15" s="424" t="s">
        <v>213</v>
      </c>
    </row>
    <row r="16" spans="2:10" ht="15.75" thickBot="1">
      <c r="B16" s="414"/>
      <c r="C16" s="415"/>
      <c r="E16" s="425">
        <v>1</v>
      </c>
      <c r="F16" s="426">
        <v>3200000000</v>
      </c>
      <c r="G16" s="427" t="s">
        <v>32</v>
      </c>
      <c r="H16" s="428">
        <v>2533175</v>
      </c>
    </row>
    <row r="17" spans="2:9" ht="29.25" customHeight="1">
      <c r="D17" s="429"/>
      <c r="E17" s="449"/>
      <c r="F17" s="449"/>
      <c r="G17" s="449"/>
      <c r="H17" s="450"/>
      <c r="I17" s="429"/>
    </row>
    <row r="18" spans="2:9">
      <c r="E18" s="461" t="s">
        <v>218</v>
      </c>
      <c r="F18" s="462"/>
    </row>
    <row r="19" spans="2:9" ht="15.75" thickBot="1">
      <c r="B19" s="463"/>
      <c r="C19" s="464"/>
      <c r="D19" s="308"/>
      <c r="E19" s="459" t="s">
        <v>219</v>
      </c>
      <c r="F19" s="462"/>
      <c r="G19" s="462" t="s">
        <v>220</v>
      </c>
    </row>
    <row r="20" spans="2:9" ht="15.75" thickBot="1">
      <c r="B20" s="463" t="s">
        <v>8</v>
      </c>
      <c r="C20" s="465"/>
      <c r="D20" s="308"/>
      <c r="E20" s="423" t="s">
        <v>211</v>
      </c>
      <c r="F20" s="424" t="s">
        <v>214</v>
      </c>
      <c r="G20" s="424" t="s">
        <v>212</v>
      </c>
      <c r="H20" s="424" t="s">
        <v>213</v>
      </c>
    </row>
    <row r="21" spans="2:9" ht="15.75" thickBot="1">
      <c r="E21" s="425">
        <v>1</v>
      </c>
      <c r="F21" s="426">
        <v>3200000000</v>
      </c>
      <c r="G21" s="427" t="s">
        <v>32</v>
      </c>
      <c r="H21" s="428">
        <v>666400</v>
      </c>
    </row>
    <row r="22" spans="2:9" ht="41.25" customHeight="1"/>
    <row r="23" spans="2:9">
      <c r="E23" s="462" t="s">
        <v>9</v>
      </c>
      <c r="F23" s="462"/>
    </row>
    <row r="24" spans="2:9" ht="15.75" thickBot="1">
      <c r="E24" s="462" t="s">
        <v>221</v>
      </c>
      <c r="F24" s="462"/>
      <c r="G24" s="462" t="s">
        <v>220</v>
      </c>
    </row>
    <row r="25" spans="2:9" ht="15.75" thickBot="1">
      <c r="E25" s="423" t="s">
        <v>211</v>
      </c>
      <c r="F25" s="424" t="s">
        <v>214</v>
      </c>
      <c r="G25" s="424" t="s">
        <v>212</v>
      </c>
      <c r="H25" s="424" t="s">
        <v>213</v>
      </c>
    </row>
    <row r="26" spans="2:9" ht="15.75" thickBot="1">
      <c r="E26" s="425">
        <v>1</v>
      </c>
      <c r="F26" s="426">
        <v>3200000000</v>
      </c>
      <c r="G26" s="427" t="s">
        <v>32</v>
      </c>
      <c r="H26" s="428" t="s">
        <v>222</v>
      </c>
    </row>
  </sheetData>
  <mergeCells count="10">
    <mergeCell ref="B2:C2"/>
    <mergeCell ref="G10:H10"/>
    <mergeCell ref="G11:H11"/>
    <mergeCell ref="G8:H8"/>
    <mergeCell ref="G9:H9"/>
    <mergeCell ref="G3:H3"/>
    <mergeCell ref="G4:H4"/>
    <mergeCell ref="G5:H5"/>
    <mergeCell ref="G6:H6"/>
    <mergeCell ref="G7:H7"/>
  </mergeCells>
  <hyperlinks>
    <hyperlink ref="E18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10" workbookViewId="0">
      <selection activeCell="D3" sqref="D3"/>
    </sheetView>
  </sheetViews>
  <sheetFormatPr baseColWidth="10" defaultRowHeight="15"/>
  <cols>
    <col min="1" max="1" width="2.85546875" style="308" customWidth="1"/>
    <col min="2" max="2" width="4" style="430" customWidth="1"/>
    <col min="5" max="5" width="9.28515625" customWidth="1"/>
    <col min="10" max="10" width="7.140625" customWidth="1"/>
  </cols>
  <sheetData>
    <row r="1" spans="2:12" s="308" customFormat="1" ht="21">
      <c r="B1" s="430"/>
      <c r="I1" s="551" t="s">
        <v>226</v>
      </c>
      <c r="J1" s="551"/>
      <c r="K1" s="492"/>
      <c r="L1" s="492"/>
    </row>
    <row r="2" spans="2:12" s="179" customFormat="1" ht="21">
      <c r="B2" s="448"/>
      <c r="H2" s="551" t="s">
        <v>227</v>
      </c>
      <c r="I2" s="551"/>
      <c r="J2" s="551"/>
      <c r="K2" s="492"/>
      <c r="L2" s="492"/>
    </row>
    <row r="3" spans="2:12" s="179" customFormat="1" ht="12" customHeight="1">
      <c r="B3" s="448"/>
    </row>
    <row r="4" spans="2:12" s="179" customFormat="1" ht="3.75" customHeight="1" thickBot="1">
      <c r="B4" s="448"/>
    </row>
    <row r="5" spans="2:12" s="179" customFormat="1" ht="15" customHeight="1">
      <c r="B5" s="542" t="s">
        <v>233</v>
      </c>
      <c r="C5" s="543"/>
      <c r="D5" s="543"/>
      <c r="E5" s="543"/>
      <c r="F5" s="543"/>
      <c r="G5" s="543"/>
      <c r="H5" s="543"/>
      <c r="I5" s="543"/>
      <c r="J5" s="544"/>
      <c r="K5" s="491"/>
      <c r="L5" s="491"/>
    </row>
    <row r="6" spans="2:12" s="179" customFormat="1" ht="23.25" customHeight="1">
      <c r="B6" s="545"/>
      <c r="C6" s="546"/>
      <c r="D6" s="546"/>
      <c r="E6" s="546"/>
      <c r="F6" s="546"/>
      <c r="G6" s="546"/>
      <c r="H6" s="546"/>
      <c r="I6" s="546"/>
      <c r="J6" s="547"/>
      <c r="K6" s="491"/>
      <c r="L6" s="491"/>
    </row>
    <row r="7" spans="2:12" s="179" customFormat="1" ht="15" customHeight="1">
      <c r="B7" s="545"/>
      <c r="C7" s="546"/>
      <c r="D7" s="546"/>
      <c r="E7" s="546"/>
      <c r="F7" s="546"/>
      <c r="G7" s="546"/>
      <c r="H7" s="546"/>
      <c r="I7" s="546"/>
      <c r="J7" s="547"/>
      <c r="K7" s="491"/>
      <c r="L7" s="491"/>
    </row>
    <row r="8" spans="2:12" s="179" customFormat="1" ht="29.25" customHeight="1">
      <c r="B8" s="545"/>
      <c r="C8" s="546"/>
      <c r="D8" s="546"/>
      <c r="E8" s="546"/>
      <c r="F8" s="546"/>
      <c r="G8" s="546"/>
      <c r="H8" s="546"/>
      <c r="I8" s="546"/>
      <c r="J8" s="547"/>
      <c r="K8" s="491"/>
      <c r="L8" s="491"/>
    </row>
    <row r="9" spans="2:12" s="179" customFormat="1" ht="15" customHeight="1">
      <c r="B9" s="545"/>
      <c r="C9" s="546"/>
      <c r="D9" s="546"/>
      <c r="E9" s="546"/>
      <c r="F9" s="546"/>
      <c r="G9" s="546"/>
      <c r="H9" s="546"/>
      <c r="I9" s="546"/>
      <c r="J9" s="547"/>
      <c r="K9" s="491"/>
      <c r="L9" s="491"/>
    </row>
    <row r="10" spans="2:12" s="179" customFormat="1" ht="15" customHeight="1">
      <c r="B10" s="545"/>
      <c r="C10" s="546"/>
      <c r="D10" s="546"/>
      <c r="E10" s="546"/>
      <c r="F10" s="546"/>
      <c r="G10" s="546"/>
      <c r="H10" s="546"/>
      <c r="I10" s="546"/>
      <c r="J10" s="547"/>
      <c r="K10" s="491"/>
      <c r="L10" s="491"/>
    </row>
    <row r="11" spans="2:12" s="179" customFormat="1" ht="36.75" customHeight="1">
      <c r="B11" s="545"/>
      <c r="C11" s="546"/>
      <c r="D11" s="546"/>
      <c r="E11" s="546"/>
      <c r="F11" s="546"/>
      <c r="G11" s="546"/>
      <c r="H11" s="546"/>
      <c r="I11" s="546"/>
      <c r="J11" s="547"/>
      <c r="K11" s="491"/>
      <c r="L11" s="491"/>
    </row>
    <row r="12" spans="2:12" s="179" customFormat="1" ht="15" customHeight="1">
      <c r="B12" s="545"/>
      <c r="C12" s="546"/>
      <c r="D12" s="546"/>
      <c r="E12" s="546"/>
      <c r="F12" s="546"/>
      <c r="G12" s="546"/>
      <c r="H12" s="546"/>
      <c r="I12" s="546"/>
      <c r="J12" s="547"/>
      <c r="K12" s="491"/>
      <c r="L12" s="491"/>
    </row>
    <row r="13" spans="2:12" ht="15" customHeight="1">
      <c r="B13" s="545"/>
      <c r="C13" s="546"/>
      <c r="D13" s="546"/>
      <c r="E13" s="546"/>
      <c r="F13" s="546"/>
      <c r="G13" s="546"/>
      <c r="H13" s="546"/>
      <c r="I13" s="546"/>
      <c r="J13" s="547"/>
      <c r="K13" s="491"/>
      <c r="L13" s="491"/>
    </row>
    <row r="14" spans="2:12" ht="15" customHeight="1">
      <c r="B14" s="545"/>
      <c r="C14" s="546"/>
      <c r="D14" s="546"/>
      <c r="E14" s="546"/>
      <c r="F14" s="546"/>
      <c r="G14" s="546"/>
      <c r="H14" s="546"/>
      <c r="I14" s="546"/>
      <c r="J14" s="547"/>
      <c r="K14" s="491"/>
      <c r="L14" s="491"/>
    </row>
    <row r="15" spans="2:12" ht="60" customHeight="1" thickBot="1">
      <c r="B15" s="548"/>
      <c r="C15" s="549"/>
      <c r="D15" s="549"/>
      <c r="E15" s="549"/>
      <c r="F15" s="549"/>
      <c r="G15" s="549"/>
      <c r="H15" s="549"/>
      <c r="I15" s="549"/>
      <c r="J15" s="550"/>
      <c r="K15" s="491"/>
      <c r="L15" s="491"/>
    </row>
    <row r="17" spans="2:4" ht="58.5" customHeight="1"/>
    <row r="18" spans="2:4" ht="51" customHeight="1"/>
    <row r="19" spans="2:4" s="487" customFormat="1" ht="23.25">
      <c r="B19" s="486"/>
      <c r="C19" s="488"/>
      <c r="D19" s="489"/>
    </row>
    <row r="20" spans="2:4" s="487" customFormat="1" ht="23.25">
      <c r="B20" s="486"/>
      <c r="C20" s="488"/>
      <c r="D20" s="489"/>
    </row>
  </sheetData>
  <mergeCells count="3">
    <mergeCell ref="B5:J15"/>
    <mergeCell ref="H2:J2"/>
    <mergeCell ref="I1:J1"/>
  </mergeCells>
  <pageMargins left="0.25" right="0.25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Detalle de Facturacion </vt:lpstr>
      <vt:lpstr>Codigos </vt:lpstr>
      <vt:lpstr>Hoja1</vt:lpstr>
      <vt:lpstr>Hoja2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2017-09-05T14:13:16Z</cp:lastPrinted>
  <dcterms:created xsi:type="dcterms:W3CDTF">2016-04-27T13:00:55Z</dcterms:created>
  <dcterms:modified xsi:type="dcterms:W3CDTF">2017-10-11T20:50:15Z</dcterms:modified>
</cp:coreProperties>
</file>