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Presupuestos\FACTURACION\FACTURACION 2017\"/>
    </mc:Choice>
  </mc:AlternateContent>
  <bookViews>
    <workbookView xWindow="0" yWindow="0" windowWidth="6810" windowHeight="4635" tabRatio="574" firstSheet="6" activeTab="6"/>
  </bookViews>
  <sheets>
    <sheet name="1" sheetId="2" r:id="rId1"/>
    <sheet name="2" sheetId="3" r:id="rId2"/>
    <sheet name="3" sheetId="5" r:id="rId3"/>
    <sheet name="4" sheetId="6" r:id="rId4"/>
    <sheet name="5" sheetId="7" r:id="rId5"/>
    <sheet name="6" sheetId="8" r:id="rId6"/>
    <sheet name="Detalle de Facturacion " sheetId="1" r:id="rId7"/>
    <sheet name="Codigos " sheetId="4" r:id="rId8"/>
    <sheet name="Hoja1" sheetId="11" r:id="rId9"/>
  </sheets>
  <externalReferences>
    <externalReference r:id="rId10"/>
  </externalReferences>
  <calcPr calcId="152511"/>
  <fileRecoveryPr repairLoad="1"/>
</workbook>
</file>

<file path=xl/calcChain.xml><?xml version="1.0" encoding="utf-8"?>
<calcChain xmlns="http://schemas.openxmlformats.org/spreadsheetml/2006/main">
  <c r="V15" i="1" l="1"/>
  <c r="V12" i="1"/>
  <c r="F27" i="1"/>
  <c r="J27" i="1"/>
  <c r="J26" i="1" l="1"/>
  <c r="F28" i="1"/>
  <c r="F26" i="1"/>
  <c r="C24" i="1"/>
  <c r="O6" i="1" l="1"/>
  <c r="V16" i="1" s="1"/>
  <c r="V5" i="1" l="1"/>
  <c r="V8" i="1"/>
  <c r="V9" i="1"/>
  <c r="V4" i="1"/>
  <c r="V13" i="1"/>
  <c r="V14" i="1"/>
  <c r="V6" i="1"/>
  <c r="V10" i="1"/>
  <c r="V7" i="1"/>
  <c r="V19" i="1" l="1"/>
  <c r="C23" i="1" l="1"/>
  <c r="C26" i="1" s="1"/>
  <c r="F16" i="3" l="1"/>
  <c r="F42" i="7" l="1"/>
  <c r="F60" i="5" l="1"/>
  <c r="F30" i="5" l="1"/>
  <c r="F15" i="5" l="1"/>
  <c r="F82" i="6" l="1"/>
  <c r="F80" i="6"/>
  <c r="F79" i="6"/>
  <c r="F60" i="7" l="1"/>
  <c r="F59" i="7"/>
  <c r="F57" i="7"/>
  <c r="F30" i="6" l="1"/>
  <c r="F31" i="6"/>
  <c r="F70" i="3"/>
  <c r="F69" i="3"/>
  <c r="F73" i="3" s="1"/>
  <c r="F78" i="8"/>
  <c r="F76" i="8"/>
  <c r="F75" i="8"/>
  <c r="F46" i="8"/>
  <c r="F61" i="6" l="1"/>
  <c r="F61" i="8" l="1"/>
  <c r="F74" i="7"/>
  <c r="F15" i="8"/>
  <c r="F77" i="5" l="1"/>
  <c r="F78" i="5"/>
  <c r="F76" i="5"/>
  <c r="F75" i="5"/>
  <c r="F79" i="5" s="1"/>
  <c r="F35" i="3" l="1"/>
  <c r="F32" i="3"/>
  <c r="F31" i="3"/>
  <c r="F30" i="3"/>
  <c r="F39" i="3" s="1"/>
  <c r="F45" i="6" l="1"/>
  <c r="F46" i="6" s="1"/>
  <c r="F61" i="5" l="1"/>
  <c r="F46" i="5" l="1"/>
  <c r="F53" i="3" l="1"/>
  <c r="F55" i="3" s="1"/>
  <c r="F31" i="5"/>
  <c r="F15" i="7" l="1"/>
  <c r="F43" i="7"/>
  <c r="F29" i="7"/>
  <c r="F88" i="3" l="1"/>
  <c r="F60" i="2" l="1"/>
  <c r="F61" i="2" s="1"/>
  <c r="F45" i="2"/>
  <c r="F46" i="2" s="1"/>
  <c r="F30" i="2"/>
  <c r="F31" i="2" s="1"/>
  <c r="F15" i="2"/>
  <c r="F16" i="2" s="1"/>
  <c r="F16" i="6" l="1"/>
  <c r="F16" i="5" l="1"/>
  <c r="F76" i="2" l="1"/>
</calcChain>
</file>

<file path=xl/sharedStrings.xml><?xml version="1.0" encoding="utf-8"?>
<sst xmlns="http://schemas.openxmlformats.org/spreadsheetml/2006/main" count="965" uniqueCount="329">
  <si>
    <t>O/V</t>
  </si>
  <si>
    <t>Contratos por mantencion</t>
  </si>
  <si>
    <t>Total Facturado</t>
  </si>
  <si>
    <t>Total por Facturar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</si>
  <si>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</si>
  <si>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</si>
  <si>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</si>
  <si>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</si>
  <si>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</si>
  <si>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</si>
  <si>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</si>
  <si>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</si>
  <si>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</si>
  <si>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</si>
  <si>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</si>
  <si>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Contrato por mantencion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</si>
  <si>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</si>
  <si>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</si>
  <si>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</si>
  <si>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</si>
  <si>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</si>
  <si>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</si>
  <si>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</si>
  <si>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</si>
  <si>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</si>
  <si>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</si>
  <si>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</si>
  <si>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04</t>
  </si>
  <si>
    <t>Facturación 05</t>
  </si>
  <si>
    <t>CODIGOS</t>
  </si>
  <si>
    <t>111PROGRAMACION</t>
  </si>
  <si>
    <t>PROGRAMACION</t>
  </si>
  <si>
    <t>MANTENCION</t>
  </si>
  <si>
    <t>REPARACIONES VARIAS (PINTURA, )</t>
  </si>
  <si>
    <t>MANO DE OBRA</t>
  </si>
  <si>
    <t>Hospital de Copiapo</t>
  </si>
  <si>
    <t>Clínica las Lilas</t>
  </si>
  <si>
    <t>Cristian Yañez</t>
  </si>
  <si>
    <t>NO</t>
  </si>
  <si>
    <t>Facturación 06</t>
  </si>
  <si>
    <t>Facturación 07</t>
  </si>
  <si>
    <t>Facturación 08</t>
  </si>
  <si>
    <t>Facturación 09</t>
  </si>
  <si>
    <t>Facturación 10</t>
  </si>
  <si>
    <t>90.753.000-0</t>
  </si>
  <si>
    <t>SI</t>
  </si>
  <si>
    <t>Facturación 11</t>
  </si>
  <si>
    <t>Facturación 12</t>
  </si>
  <si>
    <t>Facturación 13</t>
  </si>
  <si>
    <t>Facturación 14</t>
  </si>
  <si>
    <t>Facturación 15</t>
  </si>
  <si>
    <t>Facturación 16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</si>
  <si>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</si>
  <si>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</si>
  <si>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</si>
  <si>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</si>
  <si>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</si>
  <si>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</si>
  <si>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Facturación 21</t>
  </si>
  <si>
    <t>Facturación 22</t>
  </si>
  <si>
    <t>Facturación 23</t>
  </si>
  <si>
    <t>Facturación 24</t>
  </si>
  <si>
    <t>Facturación 25</t>
  </si>
  <si>
    <t>NETO</t>
  </si>
  <si>
    <t>Facturación 26</t>
  </si>
  <si>
    <t>Facturación 27</t>
  </si>
  <si>
    <t>Facturación 28</t>
  </si>
  <si>
    <t>Facturación 29</t>
  </si>
  <si>
    <t>Facturación 30</t>
  </si>
  <si>
    <t>Clinica Alemana de Santiago</t>
  </si>
  <si>
    <t>Clinica Santa Maria</t>
  </si>
  <si>
    <t>CLINICA/HOSPITAL</t>
  </si>
  <si>
    <t>MONTO NETO</t>
  </si>
  <si>
    <t>REALIZADO</t>
  </si>
  <si>
    <t>GUIA DESPACHO</t>
  </si>
  <si>
    <t>FACTURA</t>
  </si>
  <si>
    <t>ENCARGADO</t>
  </si>
  <si>
    <t xml:space="preserve">OBSERVACIÓN </t>
  </si>
  <si>
    <t>N°</t>
  </si>
  <si>
    <t>2016-0786</t>
  </si>
  <si>
    <t>77.878.170-0</t>
  </si>
  <si>
    <t>SOCIEDAD CLINICA MAITENES MELIPILLA LTDA.</t>
  </si>
  <si>
    <t>PAINT LIGHT NEUTRAL</t>
  </si>
  <si>
    <t>COVER CONTROL HOUSING</t>
  </si>
  <si>
    <t>PAUL MEDINA</t>
  </si>
  <si>
    <t>76.133.697-5</t>
  </si>
  <si>
    <t>Hotelera Ámbar Residence Spa</t>
  </si>
  <si>
    <t>CCDIN</t>
  </si>
  <si>
    <t>PERA DE LLAMADO</t>
  </si>
  <si>
    <t>YENIFER</t>
  </si>
  <si>
    <t>61.101.030-3</t>
  </si>
  <si>
    <t>Clinica Las Condes</t>
  </si>
  <si>
    <t>81.949.100-3</t>
  </si>
  <si>
    <t>Clinica Alemana de Osorno</t>
  </si>
  <si>
    <t>CLA244</t>
  </si>
  <si>
    <t>R4K11V</t>
  </si>
  <si>
    <t>R4KESR</t>
  </si>
  <si>
    <t>Instituto del Diagnostico S.A</t>
  </si>
  <si>
    <t>92051000-0</t>
  </si>
  <si>
    <t>CLA144</t>
  </si>
  <si>
    <t>CONN8</t>
  </si>
  <si>
    <t>CONN6</t>
  </si>
  <si>
    <t>CONECTOR DE SISTEMA</t>
  </si>
  <si>
    <t xml:space="preserve">11PROGRAMACION </t>
  </si>
  <si>
    <t>PERA DE LLAMADO DE ENFERMERA</t>
  </si>
  <si>
    <t>MODULOS DE PACIENTES SIN AUDIO</t>
  </si>
  <si>
    <t>MODULOS DE AYUDA</t>
  </si>
  <si>
    <t>PROGRAMACION RAULAND 4000</t>
  </si>
  <si>
    <t>LAMPARA DE PASILLO SIN AUDIO</t>
  </si>
  <si>
    <t>99567970-1</t>
  </si>
  <si>
    <t>76.515.070-1</t>
  </si>
  <si>
    <t>Clinica Chillan S.A</t>
  </si>
  <si>
    <t>ARD5.68302025</t>
  </si>
  <si>
    <t>BACK UP BOARD WPS22 PWD/HLD</t>
  </si>
  <si>
    <t>93.930.000-7</t>
  </si>
  <si>
    <t>EM-098-16</t>
  </si>
  <si>
    <t>96.963.660-3</t>
  </si>
  <si>
    <t>Hospital Clinico Viña Del Mar</t>
  </si>
  <si>
    <t>76515070-1</t>
  </si>
  <si>
    <t>Clinica Las Lilas S.A</t>
  </si>
  <si>
    <t>CONVERSOR DE VIDEO VGA + AUDIO PLUG3.5MM A HDMI (C/FUENTE)</t>
  </si>
  <si>
    <t xml:space="preserve">CABLE HDMI REDMERE 2M. M/M BLANCO, V1.4, 3D, 34AWG 89 </t>
  </si>
  <si>
    <t xml:space="preserve">TRANSMISOR INALAMBRICO DE VIDEO HDMI 1.4 60GHZ </t>
  </si>
  <si>
    <t>MINI TECLADO INALAMBRICO MULTIMEDIA, DINON</t>
  </si>
  <si>
    <t>CONVEV-102</t>
  </si>
  <si>
    <t>MINTTEKINAL2</t>
  </si>
  <si>
    <t>70.079.000-2</t>
  </si>
  <si>
    <t>Corporacion Obra Social De Señoras Chileno Aleman</t>
  </si>
  <si>
    <t>90753000-0</t>
  </si>
  <si>
    <t>CABLE SVGA 15M M/M C/FERRITA</t>
  </si>
  <si>
    <t>VISITA TECNICA</t>
  </si>
  <si>
    <t>Victor Catalan Valenzuela</t>
  </si>
  <si>
    <t>1</t>
  </si>
  <si>
    <t>300BF</t>
  </si>
  <si>
    <t>LAMPARA XENON IN 300 W (OTROS)</t>
  </si>
  <si>
    <t>99.567.970-1</t>
  </si>
  <si>
    <t>96.770.100-9</t>
  </si>
  <si>
    <t>35034-02</t>
  </si>
  <si>
    <t>BATERIAS PACKAGE CB 08 12V 2,9A KIT 2 BAT</t>
  </si>
  <si>
    <t>CAT5E</t>
  </si>
  <si>
    <t>CAJA DE CABLES CAT5E AZUL</t>
  </si>
  <si>
    <t>5ETC00433C</t>
  </si>
  <si>
    <t>TAG DE EQUIPOS DE ACTIVO FIJO</t>
  </si>
  <si>
    <t>04-1776</t>
  </si>
  <si>
    <t>86.003.000-4</t>
  </si>
  <si>
    <t>constructora y comercial el alba LTDA</t>
  </si>
  <si>
    <t>5132/3</t>
  </si>
  <si>
    <t>LAMPRA 12V/100W (OTROS)</t>
  </si>
  <si>
    <t>CBBT48511-01</t>
  </si>
  <si>
    <t>CBBT48511-02</t>
  </si>
  <si>
    <t>HOSPITAL MILITAR</t>
  </si>
  <si>
    <t>3378-7112-SE16</t>
  </si>
  <si>
    <t>TOTALCARE LH INTERMEDIANTE SIDERAL CABLE</t>
  </si>
  <si>
    <t>TOTAL CARE RH INTERMEDIANTE SIDERAL CABLE</t>
  </si>
  <si>
    <t xml:space="preserve">PC BOARD </t>
  </si>
  <si>
    <t>TOTAL</t>
  </si>
  <si>
    <t>Clinica Alemana De Santiago</t>
  </si>
  <si>
    <t>HAND CONTROL GL5</t>
  </si>
  <si>
    <t>BATERIA KIT GL5</t>
  </si>
  <si>
    <t>DESKTOP CHARGER GL5</t>
  </si>
  <si>
    <t>CONV DE VIDEO+AUDIO PLUG3.5MM HDMI C/F</t>
  </si>
  <si>
    <t>CABLE HDMI REDM 2M M/M</t>
  </si>
  <si>
    <t>TRANSMISOR INALAM HDMI 1.4</t>
  </si>
  <si>
    <t>MINI TECLADO INALAMBRICO MULT DINON</t>
  </si>
  <si>
    <t>2</t>
  </si>
  <si>
    <t>15.310.122-1</t>
  </si>
  <si>
    <t>ESTACION DE REGISTRO/EMERGENCIA</t>
  </si>
  <si>
    <t>R4K12A</t>
  </si>
  <si>
    <t>AUDIO SINGLE CALL</t>
  </si>
  <si>
    <t>RAULAND</t>
  </si>
  <si>
    <t>R4K4020</t>
  </si>
  <si>
    <t>LCD CONSOLE</t>
  </si>
  <si>
    <t>R4KCONN8</t>
  </si>
  <si>
    <t>CONECTOR 8 PINES</t>
  </si>
  <si>
    <t>R4KCONN6</t>
  </si>
  <si>
    <t>CONECTOR 6 PINES</t>
  </si>
  <si>
    <t>PAUL</t>
  </si>
  <si>
    <t>Clinica Vespucio</t>
  </si>
  <si>
    <t>ANDRES</t>
  </si>
  <si>
    <t>COLCHON CLINICO 89X2,10</t>
  </si>
  <si>
    <t>96.898.980-4</t>
  </si>
  <si>
    <t>EM 130-16</t>
  </si>
  <si>
    <t>Clinica Ciudad del Mar</t>
  </si>
  <si>
    <t>CARLOS</t>
  </si>
  <si>
    <t>META PERSONAL</t>
  </si>
  <si>
    <t xml:space="preserve">YENIFER </t>
  </si>
  <si>
    <t>4.5</t>
  </si>
  <si>
    <t>2.5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</si>
  <si>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</si>
  <si>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</si>
  <si>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</si>
  <si>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</si>
  <si>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</si>
  <si>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</si>
  <si>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</si>
  <si>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</si>
  <si>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</si>
  <si>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</si>
  <si>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</si>
  <si>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</si>
  <si>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BT4508454</t>
  </si>
  <si>
    <t>96,963,660-3</t>
  </si>
  <si>
    <t>Hospital Clinico  Viña del Mar</t>
  </si>
  <si>
    <t>ADVANCE CASTER NEW 5 IN BRAKER/STERR</t>
  </si>
  <si>
    <t>ESTADO DE VENTAS</t>
  </si>
  <si>
    <t>96,885,950-1</t>
  </si>
  <si>
    <t>1938-16</t>
  </si>
  <si>
    <t>PERAS DE LLAMADO</t>
  </si>
  <si>
    <t>PED-00020/16</t>
  </si>
  <si>
    <t>59.188.580-4</t>
  </si>
  <si>
    <t>IBERICA DE MANTENIMIENTO S.A AGENCIA EN CHILE</t>
  </si>
  <si>
    <t>61,606,307-3</t>
  </si>
  <si>
    <t>LOGRO DE METAS</t>
  </si>
  <si>
    <t>25 UF MENSUALES</t>
  </si>
  <si>
    <t>95 UF MENSUALES</t>
  </si>
  <si>
    <t xml:space="preserve">Clinica Santa Maria </t>
  </si>
  <si>
    <t>Clinica Chillan</t>
  </si>
  <si>
    <t>Cantidad</t>
  </si>
  <si>
    <t>Detalle</t>
  </si>
  <si>
    <t>Clinica Indisa</t>
  </si>
  <si>
    <t>15 CCDIN</t>
  </si>
  <si>
    <t>Precio Unitario</t>
  </si>
  <si>
    <t>Gestion de visita tecnica</t>
  </si>
  <si>
    <t>Código</t>
  </si>
  <si>
    <t>1 caja de 100 un R4KCONN6-CU, 1 caja de 100 un R4KCONN</t>
  </si>
  <si>
    <t>1 Touch Sceen di display</t>
  </si>
  <si>
    <t>VALORES</t>
  </si>
  <si>
    <t>ELEVADOR MOVIL 100 MM GL5 205 KG-2015</t>
  </si>
  <si>
    <t>GH3HANGER</t>
  </si>
  <si>
    <t>HAMACAS BASIC HIGHT POLY XL SLING</t>
  </si>
  <si>
    <t>HORIZONTAL LIFFTING SUPPORT</t>
  </si>
  <si>
    <t>HAMACA STANDARD</t>
  </si>
  <si>
    <t>DISP HOR. SLING HAMACAS KIT 10</t>
  </si>
  <si>
    <t>HAMACA DISPOSABLE HIGH M/L CAJA 10UN</t>
  </si>
  <si>
    <t>San Jose Tecnocontrol</t>
  </si>
  <si>
    <t>1 Visita Tecnica</t>
  </si>
  <si>
    <t>T01503-OC-2017-0075</t>
  </si>
  <si>
    <t>1 motor de cabecera</t>
  </si>
  <si>
    <t>JULIO</t>
  </si>
  <si>
    <t>Mutual de Seguridad</t>
  </si>
  <si>
    <t>2 Latas de Pintura</t>
  </si>
  <si>
    <t>Clinica Los Coihues</t>
  </si>
  <si>
    <t>10 Cables DVI</t>
  </si>
  <si>
    <t>Julio Sanchez</t>
  </si>
  <si>
    <t>Reparacion</t>
  </si>
  <si>
    <t>Mantencion</t>
  </si>
  <si>
    <t>Visita Tecnica</t>
  </si>
  <si>
    <t>LINEA</t>
  </si>
  <si>
    <t>VENDEDOR</t>
  </si>
  <si>
    <t>FECHA</t>
  </si>
  <si>
    <t>TIEMPO</t>
  </si>
  <si>
    <t>HH</t>
  </si>
  <si>
    <t>DESCRIPCION</t>
  </si>
  <si>
    <t>COSTO EN HH</t>
  </si>
  <si>
    <t>GULDMANN</t>
  </si>
  <si>
    <t>16:00-17:30</t>
  </si>
  <si>
    <t>INSTALACIÓN BOTON DETENCION DE EMERGENCIA EQUIPO GULDMANN GH5 ON SITE</t>
  </si>
  <si>
    <t>REMEDA</t>
  </si>
  <si>
    <t>LUISA ALEGRIA</t>
  </si>
  <si>
    <t>12:30-14:30</t>
  </si>
  <si>
    <t>ENTREGA MESA REMEDA CLC</t>
  </si>
  <si>
    <t>GABINETE</t>
  </si>
  <si>
    <t>CARLOS ALFARO</t>
  </si>
  <si>
    <t>11:30-13:00</t>
  </si>
  <si>
    <t>INSTALACIÓN GABINETE CLINICA AVANSALUD</t>
  </si>
  <si>
    <t>JORGE CARREÑO</t>
  </si>
  <si>
    <t>14:30-17:00</t>
  </si>
  <si>
    <t>TRANSPORTE E INSTALACIÓN EN SITIO EQUIPO GL5 PARA DEMO HOSPITAL E.G.C.</t>
  </si>
  <si>
    <t>PARAMOUNT BED</t>
  </si>
  <si>
    <t>11:00-15:00</t>
  </si>
  <si>
    <t>REPARACIÓN CAMA MUTUAL DE SEGURIDAD</t>
  </si>
  <si>
    <t>JENNIFER CABEZA</t>
  </si>
  <si>
    <t>15:30-16:45</t>
  </si>
  <si>
    <t>DESPACHO CONECTORES RAULAND A CLÍNICA INDISA</t>
  </si>
  <si>
    <t>11:00-12:30</t>
  </si>
  <si>
    <t>DESPACHO CAMAPA PARAMOUNT BED</t>
  </si>
  <si>
    <t>09:00-17:00</t>
  </si>
  <si>
    <t>MANTENIMIENTO EQUIPO GULDMANN GH1 HOSP. NAVAL VIÑA</t>
  </si>
  <si>
    <t>JULIO SANCHEZ</t>
  </si>
  <si>
    <t>REPARACIÓN LÁMPRA RAULDAN LOS COIHUES</t>
  </si>
  <si>
    <t>COOK</t>
  </si>
  <si>
    <t>CRISTIAN YÁÑEZ</t>
  </si>
  <si>
    <t>14:00-18:00</t>
  </si>
  <si>
    <t>REPARACIÓN LASER ODDYSEY 30B (CAMBIO DE BLACK SHIELD VIÑA DEL MAR)</t>
  </si>
  <si>
    <t>12:00-13:00</t>
  </si>
  <si>
    <t>REVISIÓN LASER UROLOGÍA (PANTALLA QUEBRADA)</t>
  </si>
  <si>
    <t>Pontificia U. Chile</t>
  </si>
  <si>
    <t>Facturacion Mes de Marzo</t>
  </si>
  <si>
    <t xml:space="preserve"> TRABAJOS ASOCIADOS  EQUIPOS / VENDEDORES /  SOPORTE TECNICO</t>
  </si>
  <si>
    <t>Valor de UF:</t>
  </si>
  <si>
    <t>Valor de H.H:</t>
  </si>
  <si>
    <t>1 HH = 2,5 UF</t>
  </si>
  <si>
    <t xml:space="preserve">Observación </t>
  </si>
  <si>
    <t>TOTAL DE TRABAJOS REALIZADOS</t>
  </si>
  <si>
    <t>Hosp. Clinico Viña del Mar</t>
  </si>
  <si>
    <t>4 CONTROL HOUSING</t>
  </si>
  <si>
    <t>Cinta aisladora ( roja y negra)</t>
  </si>
  <si>
    <t>Tarugos toggler</t>
  </si>
  <si>
    <t>Escalera de 7 peldaños</t>
  </si>
  <si>
    <t>Cinta Enmascarar Universal 4 días 50 mt x 25 mm</t>
  </si>
  <si>
    <t>Tornillo Autoperforante C/Golilla 12-14 X 1 1/2"</t>
  </si>
  <si>
    <t>Tornillo TRUSS Punta de broca 8x1" ZINC</t>
  </si>
  <si>
    <t>Cuchillo Cartonero</t>
  </si>
  <si>
    <t>Pack cinta embalaje para mudanza 6un Fixser</t>
  </si>
  <si>
    <t>Juego 5 puntas phillips #1Stanley</t>
  </si>
  <si>
    <t>Set 6 Puntas Cruz Phillips # 2Bauker</t>
  </si>
  <si>
    <t xml:space="preserve">Set alicate universal -cortante -punta redonda </t>
  </si>
  <si>
    <t>Porta Alicates y Destornillador 5B</t>
  </si>
  <si>
    <t>Plumon indeleble</t>
  </si>
  <si>
    <t xml:space="preserve">Cinta de velcro negra </t>
  </si>
  <si>
    <t>30mt</t>
  </si>
  <si>
    <t>Pelacables</t>
  </si>
  <si>
    <t>Crimpeadora</t>
  </si>
  <si>
    <t>Ponchadora</t>
  </si>
  <si>
    <t>Alicate de punta</t>
  </si>
  <si>
    <t>Alicate de fuerza</t>
  </si>
  <si>
    <t>Alicate cortante</t>
  </si>
  <si>
    <t>Juego de Destornilladores</t>
  </si>
  <si>
    <t>Municip. Isla de Pascua</t>
  </si>
  <si>
    <t>4 carros Y-201D</t>
  </si>
  <si>
    <t>EM 047-17</t>
  </si>
  <si>
    <t>4044-219-SE17</t>
  </si>
  <si>
    <t>HOSPITAL DR.HERNAN HENRIQUEZ ARAVENA</t>
  </si>
  <si>
    <t>1488-352-SE17</t>
  </si>
  <si>
    <t xml:space="preserve">1 REPARACION </t>
  </si>
  <si>
    <t>CLAR4</t>
  </si>
  <si>
    <t>Four Station Audio Relay Kit</t>
  </si>
  <si>
    <t>LOGRADO</t>
  </si>
  <si>
    <t>Gestion de Reparacion de lampara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</si>
</sst>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\ #,##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theme="5" tint="0.59999389629810485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scheme val="minor"/>
    </font>
    <font>
      <b/>
      <sz val="11"/>
      <color rgb="FF00B0F0"/>
      <name val="Calibri"/>
      <scheme val="minor"/>
    </font>
    <font>
      <b/>
      <sz val="11"/>
      <color rgb="FFFF0000"/>
      <name val="Calibri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</borders>
  <cellStyleXfs count="33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4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</cellStyleXfs>
  <cellXfs count="643">
    <xf numFmtId="0" fontId="0" fillId="0" borderId="0" xfId="0"/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0" fillId="0" borderId="0" xfId="0"/>
    <xf numFmtId="0" fontId="1" fillId="8" borderId="15" xfId="9" applyNumberFormat="1" applyFill="1" applyBorder="1" applyAlignment="1">
      <alignment horizontal="left"/>
    </xf>
    <xf numFmtId="0" fontId="1" fillId="8" borderId="20" xfId="9" applyNumberFormat="1" applyFill="1" applyBorder="1" applyAlignment="1">
      <alignment horizontal="left"/>
    </xf>
    <xf numFmtId="0" fontId="10" fillId="6" borderId="13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center"/>
    </xf>
    <xf numFmtId="0" fontId="10" fillId="6" borderId="1" xfId="1" applyNumberFormat="1" applyFont="1" applyFill="1" applyBorder="1" applyAlignment="1">
      <alignment horizontal="center"/>
    </xf>
    <xf numFmtId="0" fontId="10" fillId="6" borderId="22" xfId="1" applyNumberFormat="1" applyFont="1" applyFill="1" applyBorder="1"/>
    <xf numFmtId="0" fontId="10" fillId="6" borderId="29" xfId="1" applyNumberFormat="1" applyFont="1" applyFill="1" applyBorder="1" applyAlignment="1">
      <alignment horizontal="center"/>
    </xf>
    <xf numFmtId="0" fontId="10" fillId="6" borderId="30" xfId="1" applyNumberFormat="1" applyFont="1" applyFill="1" applyBorder="1" applyAlignment="1">
      <alignment horizontal="center"/>
    </xf>
    <xf numFmtId="164" fontId="10" fillId="6" borderId="29" xfId="1" applyFont="1" applyFill="1" applyBorder="1" applyAlignment="1">
      <alignment horizontal="center"/>
    </xf>
    <xf numFmtId="164" fontId="10" fillId="6" borderId="6" xfId="1" applyFont="1" applyFill="1" applyBorder="1" applyAlignment="1">
      <alignment horizontal="center"/>
    </xf>
    <xf numFmtId="0" fontId="10" fillId="6" borderId="7" xfId="1" applyNumberFormat="1" applyFont="1" applyFill="1" applyBorder="1" applyAlignment="1">
      <alignment horizontal="center"/>
    </xf>
    <xf numFmtId="0" fontId="10" fillId="6" borderId="34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19" fillId="0" borderId="0" xfId="0" applyFont="1"/>
    <xf numFmtId="0" fontId="17" fillId="0" borderId="0" xfId="0" applyFont="1"/>
    <xf numFmtId="0" fontId="10" fillId="6" borderId="17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1" fillId="5" borderId="0" xfId="1" applyNumberFormat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center"/>
    </xf>
    <xf numFmtId="164" fontId="11" fillId="5" borderId="0" xfId="1" applyNumberFormat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center"/>
    </xf>
    <xf numFmtId="164" fontId="10" fillId="6" borderId="21" xfId="1" applyNumberFormat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center"/>
    </xf>
    <xf numFmtId="164" fontId="10" fillId="6" borderId="33" xfId="1" applyNumberFormat="1" applyFont="1" applyFill="1" applyBorder="1" applyAlignment="1">
      <alignment horizontal="center"/>
    </xf>
    <xf numFmtId="0" fontId="7" fillId="4" borderId="35" xfId="1" applyNumberFormat="1" applyFont="1" applyFill="1" applyBorder="1" applyAlignment="1">
      <alignment horizontal="center" vertical="center"/>
    </xf>
    <xf numFmtId="0" fontId="13" fillId="6" borderId="36" xfId="1" applyNumberFormat="1" applyFont="1" applyFill="1" applyBorder="1" applyAlignment="1">
      <alignment horizontal="center" wrapText="1"/>
    </xf>
    <xf numFmtId="0" fontId="13" fillId="6" borderId="37" xfId="1" applyNumberFormat="1" applyFont="1" applyFill="1" applyBorder="1" applyAlignment="1">
      <alignment horizontal="center"/>
    </xf>
    <xf numFmtId="0" fontId="10" fillId="6" borderId="37" xfId="1" applyNumberFormat="1" applyFont="1" applyFill="1" applyBorder="1" applyAlignment="1">
      <alignment horizontal="center"/>
    </xf>
    <xf numFmtId="0" fontId="8" fillId="3" borderId="37" xfId="1" applyNumberFormat="1" applyFont="1" applyFill="1" applyBorder="1" applyAlignment="1">
      <alignment horizontal="center"/>
    </xf>
    <xf numFmtId="0" fontId="10" fillId="6" borderId="2" xfId="1" applyNumberFormat="1" applyFont="1" applyFill="1" applyBorder="1" applyAlignment="1">
      <alignment horizontal="center"/>
    </xf>
    <xf numFmtId="164" fontId="10" fillId="6" borderId="38" xfId="1" applyFont="1" applyFill="1" applyBorder="1" applyAlignment="1">
      <alignment horizontal="center"/>
    </xf>
    <xf numFmtId="164" fontId="10" fillId="6" borderId="39" xfId="1" applyFont="1" applyFill="1" applyBorder="1" applyAlignment="1">
      <alignment horizontal="center"/>
    </xf>
    <xf numFmtId="164" fontId="10" fillId="6" borderId="39" xfId="1" applyNumberFormat="1" applyFont="1" applyFill="1" applyBorder="1" applyAlignment="1">
      <alignment horizontal="center"/>
    </xf>
    <xf numFmtId="164" fontId="11" fillId="5" borderId="2" xfId="1" applyFont="1" applyFill="1" applyBorder="1" applyAlignment="1">
      <alignment horizontal="center" vertical="center"/>
    </xf>
    <xf numFmtId="164" fontId="12" fillId="5" borderId="3" xfId="1" applyFont="1" applyFill="1" applyBorder="1" applyAlignment="1">
      <alignment vertical="center"/>
    </xf>
    <xf numFmtId="164" fontId="11" fillId="5" borderId="4" xfId="1" applyNumberFormat="1" applyFont="1" applyFill="1" applyBorder="1" applyAlignment="1">
      <alignment horizontal="center" vertical="center"/>
    </xf>
    <xf numFmtId="164" fontId="11" fillId="5" borderId="5" xfId="1" applyFont="1" applyFill="1" applyBorder="1" applyAlignment="1">
      <alignment horizontal="center"/>
    </xf>
    <xf numFmtId="164" fontId="12" fillId="5" borderId="0" xfId="1" applyFont="1" applyFill="1" applyBorder="1" applyAlignment="1">
      <alignment horizontal="center"/>
    </xf>
    <xf numFmtId="164" fontId="11" fillId="5" borderId="6" xfId="1" applyNumberFormat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14" fontId="11" fillId="5" borderId="5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4" fontId="11" fillId="5" borderId="0" xfId="1" applyFont="1" applyFill="1" applyBorder="1"/>
    <xf numFmtId="164" fontId="11" fillId="5" borderId="0" xfId="1" applyFont="1" applyFill="1" applyBorder="1" applyAlignment="1">
      <alignment horizontal="right"/>
    </xf>
    <xf numFmtId="164" fontId="11" fillId="5" borderId="40" xfId="1" applyFont="1" applyFill="1" applyBorder="1" applyAlignment="1">
      <alignment horizontal="center"/>
    </xf>
    <xf numFmtId="164" fontId="11" fillId="5" borderId="41" xfId="1" applyFont="1" applyFill="1" applyBorder="1" applyAlignment="1">
      <alignment horizontal="right"/>
    </xf>
    <xf numFmtId="164" fontId="11" fillId="5" borderId="7" xfId="1" applyNumberFormat="1" applyFont="1" applyFill="1" applyBorder="1" applyAlignment="1">
      <alignment horizontal="center"/>
    </xf>
    <xf numFmtId="164" fontId="12" fillId="5" borderId="0" xfId="1" applyFont="1" applyFill="1" applyAlignment="1">
      <alignment horizontal="center" vertical="center"/>
    </xf>
    <xf numFmtId="164" fontId="10" fillId="6" borderId="22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8" fillId="6" borderId="23" xfId="1" applyNumberFormat="1" applyFont="1" applyFill="1" applyBorder="1" applyAlignment="1">
      <alignment horizontal="center"/>
    </xf>
    <xf numFmtId="0" fontId="8" fillId="6" borderId="27" xfId="1" applyNumberFormat="1" applyFont="1" applyFill="1" applyBorder="1" applyAlignment="1">
      <alignment horizontal="center"/>
    </xf>
    <xf numFmtId="0" fontId="7" fillId="4" borderId="11" xfId="1" applyNumberFormat="1" applyFont="1" applyFill="1" applyBorder="1" applyAlignment="1">
      <alignment horizontal="center" vertical="center"/>
    </xf>
    <xf numFmtId="164" fontId="23" fillId="5" borderId="0" xfId="1" applyFont="1" applyFill="1" applyAlignment="1">
      <alignment horizontal="center" vertical="center"/>
    </xf>
    <xf numFmtId="164" fontId="24" fillId="5" borderId="0" xfId="1" applyFont="1" applyFill="1" applyAlignment="1">
      <alignment vertical="center"/>
    </xf>
    <xf numFmtId="164" fontId="23" fillId="5" borderId="0" xfId="1" applyNumberFormat="1" applyFont="1" applyFill="1" applyAlignment="1">
      <alignment horizontal="right" vertical="center"/>
    </xf>
    <xf numFmtId="0" fontId="8" fillId="6" borderId="13" xfId="1" applyNumberFormat="1" applyFont="1" applyFill="1" applyBorder="1" applyAlignment="1">
      <alignment horizontal="right"/>
    </xf>
    <xf numFmtId="164" fontId="24" fillId="5" borderId="0" xfId="1" applyFont="1" applyFill="1" applyAlignment="1">
      <alignment horizontal="center"/>
    </xf>
    <xf numFmtId="164" fontId="23" fillId="5" borderId="0" xfId="1" applyNumberFormat="1" applyFont="1" applyFill="1" applyAlignment="1">
      <alignment horizontal="right"/>
    </xf>
    <xf numFmtId="0" fontId="8" fillId="6" borderId="15" xfId="1" applyNumberFormat="1" applyFont="1" applyFill="1" applyBorder="1" applyAlignment="1">
      <alignment horizontal="right"/>
    </xf>
    <xf numFmtId="14" fontId="24" fillId="5" borderId="0" xfId="1" applyNumberFormat="1" applyFont="1" applyFill="1" applyAlignment="1">
      <alignment horizontal="center"/>
    </xf>
    <xf numFmtId="49" fontId="7" fillId="7" borderId="0" xfId="1" applyNumberFormat="1" applyFont="1" applyFill="1" applyAlignment="1">
      <alignment horizontal="center"/>
    </xf>
    <xf numFmtId="164" fontId="23" fillId="5" borderId="0" xfId="1" applyFont="1" applyFill="1"/>
    <xf numFmtId="0" fontId="8" fillId="6" borderId="18" xfId="1" applyNumberFormat="1" applyFont="1" applyFill="1" applyBorder="1" applyAlignment="1">
      <alignment horizontal="right"/>
    </xf>
    <xf numFmtId="164" fontId="23" fillId="5" borderId="0" xfId="1" applyFont="1" applyFill="1" applyAlignment="1">
      <alignment horizontal="right"/>
    </xf>
    <xf numFmtId="0" fontId="8" fillId="6" borderId="20" xfId="1" applyNumberFormat="1" applyFont="1" applyFill="1" applyBorder="1" applyAlignment="1">
      <alignment horizontal="right"/>
    </xf>
    <xf numFmtId="164" fontId="23" fillId="5" borderId="0" xfId="1" applyNumberFormat="1" applyFont="1" applyFill="1" applyBorder="1" applyAlignment="1">
      <alignment horizontal="right"/>
    </xf>
    <xf numFmtId="164" fontId="8" fillId="6" borderId="23" xfId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right"/>
    </xf>
    <xf numFmtId="164" fontId="8" fillId="6" borderId="25" xfId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left"/>
    </xf>
    <xf numFmtId="164" fontId="8" fillId="6" borderId="21" xfId="1" applyNumberFormat="1" applyFont="1" applyFill="1" applyBorder="1" applyAlignment="1">
      <alignment horizontal="right"/>
    </xf>
    <xf numFmtId="0" fontId="8" fillId="6" borderId="31" xfId="1" applyNumberFormat="1" applyFont="1" applyFill="1" applyBorder="1" applyAlignment="1">
      <alignment horizontal="center"/>
    </xf>
    <xf numFmtId="164" fontId="8" fillId="6" borderId="6" xfId="1" applyFont="1" applyFill="1" applyBorder="1" applyAlignment="1">
      <alignment horizontal="center"/>
    </xf>
    <xf numFmtId="0" fontId="8" fillId="6" borderId="42" xfId="1" applyNumberFormat="1" applyFont="1" applyFill="1" applyBorder="1" applyAlignment="1">
      <alignment horizontal="center"/>
    </xf>
    <xf numFmtId="164" fontId="23" fillId="5" borderId="17" xfId="1" applyFont="1" applyFill="1" applyBorder="1" applyAlignment="1">
      <alignment horizontal="center" vertical="center"/>
    </xf>
    <xf numFmtId="14" fontId="23" fillId="5" borderId="17" xfId="1" applyNumberFormat="1" applyFont="1" applyFill="1" applyBorder="1" applyAlignment="1">
      <alignment horizontal="center" vertical="center"/>
    </xf>
    <xf numFmtId="164" fontId="8" fillId="6" borderId="12" xfId="1" applyFont="1" applyFill="1" applyBorder="1" applyAlignment="1">
      <alignment horizontal="center" vertical="center"/>
    </xf>
    <xf numFmtId="164" fontId="8" fillId="6" borderId="24" xfId="1" applyFont="1" applyFill="1" applyBorder="1" applyAlignment="1">
      <alignment horizontal="center" vertical="center"/>
    </xf>
    <xf numFmtId="0" fontId="8" fillId="6" borderId="26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22" fillId="6" borderId="14" xfId="1" applyNumberFormat="1" applyFont="1" applyFill="1" applyBorder="1" applyAlignment="1">
      <alignment horizontal="center" vertical="center" wrapText="1"/>
    </xf>
    <xf numFmtId="0" fontId="8" fillId="6" borderId="23" xfId="1" applyNumberFormat="1" applyFont="1" applyFill="1" applyBorder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 vertical="center"/>
    </xf>
    <xf numFmtId="0" fontId="8" fillId="6" borderId="17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horizontal="center" vertical="center"/>
    </xf>
    <xf numFmtId="164" fontId="8" fillId="6" borderId="43" xfId="1" applyFont="1" applyFill="1" applyBorder="1" applyAlignment="1">
      <alignment horizontal="center" vertical="center"/>
    </xf>
    <xf numFmtId="0" fontId="17" fillId="4" borderId="20" xfId="0" applyFont="1" applyFill="1" applyBorder="1"/>
    <xf numFmtId="0" fontId="8" fillId="4" borderId="21" xfId="1" applyNumberFormat="1" applyFont="1" applyFill="1" applyBorder="1" applyAlignment="1">
      <alignment horizontal="center" vertical="center"/>
    </xf>
    <xf numFmtId="0" fontId="8" fillId="6" borderId="44" xfId="1" applyNumberFormat="1" applyFont="1" applyFill="1" applyBorder="1" applyAlignment="1">
      <alignment horizontal="center" vertical="center"/>
    </xf>
    <xf numFmtId="0" fontId="10" fillId="4" borderId="23" xfId="31" applyFont="1" applyFill="1" applyBorder="1" applyAlignment="1">
      <alignment horizontal="center" vertical="center"/>
    </xf>
    <xf numFmtId="0" fontId="8" fillId="4" borderId="23" xfId="32" applyNumberFormat="1" applyFont="1" applyFill="1" applyBorder="1" applyAlignment="1">
      <alignment horizontal="center"/>
    </xf>
    <xf numFmtId="0" fontId="8" fillId="4" borderId="23" xfId="31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 wrapText="1"/>
    </xf>
    <xf numFmtId="0" fontId="25" fillId="10" borderId="0" xfId="0" applyFont="1" applyFill="1" applyAlignment="1">
      <alignment vertical="top" wrapText="1"/>
    </xf>
    <xf numFmtId="0" fontId="10" fillId="6" borderId="42" xfId="1" applyNumberFormat="1" applyFont="1" applyFill="1" applyBorder="1" applyAlignment="1">
      <alignment horizontal="center"/>
    </xf>
    <xf numFmtId="0" fontId="10" fillId="6" borderId="44" xfId="1" applyNumberFormat="1" applyFont="1" applyFill="1" applyBorder="1" applyAlignment="1">
      <alignment horizontal="center"/>
    </xf>
    <xf numFmtId="0" fontId="10" fillId="6" borderId="45" xfId="1" applyNumberFormat="1" applyFont="1" applyFill="1" applyBorder="1" applyAlignment="1">
      <alignment horizontal="center"/>
    </xf>
    <xf numFmtId="0" fontId="10" fillId="6" borderId="47" xfId="1" applyNumberFormat="1" applyFont="1" applyFill="1" applyBorder="1" applyAlignment="1">
      <alignment horizontal="center"/>
    </xf>
    <xf numFmtId="0" fontId="10" fillId="6" borderId="48" xfId="1" applyNumberFormat="1" applyFont="1" applyFill="1" applyBorder="1" applyAlignment="1">
      <alignment horizontal="center"/>
    </xf>
    <xf numFmtId="0" fontId="10" fillId="6" borderId="41" xfId="1" applyNumberFormat="1" applyFont="1" applyFill="1" applyBorder="1" applyAlignment="1">
      <alignment horizontal="center"/>
    </xf>
    <xf numFmtId="0" fontId="10" fillId="6" borderId="49" xfId="1" applyNumberFormat="1" applyFont="1" applyFill="1" applyBorder="1"/>
    <xf numFmtId="164" fontId="10" fillId="6" borderId="43" xfId="1" applyFont="1" applyFill="1" applyBorder="1" applyAlignment="1">
      <alignment horizontal="center"/>
    </xf>
    <xf numFmtId="164" fontId="10" fillId="6" borderId="42" xfId="1" applyFont="1" applyFill="1" applyBorder="1" applyAlignment="1">
      <alignment horizontal="center"/>
    </xf>
    <xf numFmtId="164" fontId="10" fillId="6" borderId="42" xfId="1" applyNumberFormat="1" applyFont="1" applyFill="1" applyBorder="1" applyAlignment="1">
      <alignment horizontal="center"/>
    </xf>
    <xf numFmtId="164" fontId="10" fillId="6" borderId="50" xfId="1" applyNumberFormat="1" applyFont="1" applyFill="1" applyBorder="1" applyAlignment="1">
      <alignment horizontal="center"/>
    </xf>
    <xf numFmtId="164" fontId="10" fillId="6" borderId="46" xfId="1" applyNumberFormat="1" applyFont="1" applyFill="1" applyBorder="1" applyAlignment="1">
      <alignment horizontal="center"/>
    </xf>
    <xf numFmtId="164" fontId="10" fillId="6" borderId="27" xfId="1" applyFont="1" applyFill="1" applyBorder="1" applyAlignment="1">
      <alignment horizontal="center"/>
    </xf>
    <xf numFmtId="164" fontId="10" fillId="6" borderId="47" xfId="1" applyFont="1" applyFill="1" applyBorder="1" applyAlignment="1">
      <alignment horizontal="center"/>
    </xf>
    <xf numFmtId="164" fontId="10" fillId="6" borderId="28" xfId="1" applyNumberFormat="1" applyFont="1" applyFill="1" applyBorder="1" applyAlignment="1">
      <alignment horizontal="center"/>
    </xf>
    <xf numFmtId="164" fontId="10" fillId="6" borderId="28" xfId="1" applyFont="1" applyFill="1" applyBorder="1" applyAlignment="1">
      <alignment horizontal="center"/>
    </xf>
    <xf numFmtId="0" fontId="9" fillId="0" borderId="0" xfId="0" applyFont="1"/>
    <xf numFmtId="0" fontId="22" fillId="6" borderId="14" xfId="1" applyNumberFormat="1" applyFont="1" applyFill="1" applyBorder="1" applyAlignment="1">
      <alignment horizontal="center" wrapText="1"/>
    </xf>
    <xf numFmtId="0" fontId="22" fillId="6" borderId="16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4" fontId="23" fillId="5" borderId="0" xfId="1" applyFont="1" applyFill="1" applyAlignment="1">
      <alignment horizontal="center"/>
    </xf>
    <xf numFmtId="164" fontId="23" fillId="5" borderId="17" xfId="1" applyFont="1" applyFill="1" applyBorder="1" applyAlignment="1">
      <alignment horizontal="center"/>
    </xf>
    <xf numFmtId="14" fontId="23" fillId="5" borderId="17" xfId="1" applyNumberFormat="1" applyFont="1" applyFill="1" applyBorder="1" applyAlignment="1">
      <alignment horizontal="center"/>
    </xf>
    <xf numFmtId="164" fontId="8" fillId="6" borderId="12" xfId="1" applyFont="1" applyFill="1" applyBorder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4" fontId="8" fillId="6" borderId="24" xfId="1" applyFont="1" applyFill="1" applyBorder="1" applyAlignment="1">
      <alignment horizontal="center"/>
    </xf>
    <xf numFmtId="0" fontId="7" fillId="0" borderId="0" xfId="0" applyFont="1"/>
    <xf numFmtId="0" fontId="8" fillId="6" borderId="51" xfId="1" applyNumberFormat="1" applyFont="1" applyFill="1" applyBorder="1" applyAlignment="1">
      <alignment horizontal="center"/>
    </xf>
    <xf numFmtId="164" fontId="8" fillId="6" borderId="43" xfId="1" applyFont="1" applyFill="1" applyBorder="1" applyAlignment="1">
      <alignment horizontal="center"/>
    </xf>
    <xf numFmtId="164" fontId="8" fillId="6" borderId="42" xfId="1" applyFont="1" applyFill="1" applyBorder="1" applyAlignment="1">
      <alignment horizontal="center"/>
    </xf>
    <xf numFmtId="164" fontId="8" fillId="6" borderId="42" xfId="1" applyNumberFormat="1" applyFont="1" applyFill="1" applyBorder="1" applyAlignment="1">
      <alignment horizontal="right"/>
    </xf>
    <xf numFmtId="0" fontId="8" fillId="6" borderId="45" xfId="1" applyNumberFormat="1" applyFont="1" applyFill="1" applyBorder="1" applyAlignment="1">
      <alignment horizontal="center"/>
    </xf>
    <xf numFmtId="0" fontId="8" fillId="6" borderId="6" xfId="1" applyNumberFormat="1" applyFont="1" applyFill="1" applyBorder="1" applyAlignment="1">
      <alignment horizontal="center"/>
    </xf>
    <xf numFmtId="164" fontId="8" fillId="6" borderId="7" xfId="1" applyFont="1" applyFill="1" applyBorder="1" applyAlignment="1">
      <alignment horizontal="center"/>
    </xf>
    <xf numFmtId="164" fontId="8" fillId="6" borderId="52" xfId="1" applyNumberFormat="1" applyFont="1" applyFill="1" applyBorder="1" applyAlignment="1">
      <alignment horizontal="right"/>
    </xf>
    <xf numFmtId="0" fontId="8" fillId="6" borderId="1" xfId="1" applyNumberFormat="1" applyFont="1" applyFill="1" applyBorder="1" applyAlignment="1">
      <alignment horizontal="center"/>
    </xf>
    <xf numFmtId="164" fontId="8" fillId="6" borderId="1" xfId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right"/>
    </xf>
    <xf numFmtId="0" fontId="0" fillId="0" borderId="0" xfId="0"/>
    <xf numFmtId="0" fontId="10" fillId="6" borderId="27" xfId="1" applyNumberFormat="1" applyFont="1" applyFill="1" applyBorder="1" applyAlignment="1">
      <alignment horizontal="center"/>
    </xf>
    <xf numFmtId="0" fontId="1" fillId="8" borderId="13" xfId="9" applyNumberFormat="1" applyFill="1" applyBorder="1" applyAlignment="1">
      <alignment horizontal="left"/>
    </xf>
    <xf numFmtId="164" fontId="10" fillId="6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8" borderId="14" xfId="9" applyFont="1" applyFill="1" applyBorder="1"/>
    <xf numFmtId="0" fontId="1" fillId="2" borderId="0" xfId="9" applyNumberFormat="1" applyFill="1" applyBorder="1" applyAlignment="1">
      <alignment horizontal="left"/>
    </xf>
    <xf numFmtId="164" fontId="0" fillId="2" borderId="0" xfId="9" applyFont="1" applyFill="1" applyBorder="1"/>
    <xf numFmtId="0" fontId="10" fillId="6" borderId="11" xfId="1" applyNumberFormat="1" applyFont="1" applyFill="1" applyBorder="1" applyAlignment="1">
      <alignment horizontal="center"/>
    </xf>
    <xf numFmtId="0" fontId="10" fillId="6" borderId="51" xfId="1" applyNumberFormat="1" applyFont="1" applyFill="1" applyBorder="1" applyAlignment="1">
      <alignment horizontal="center"/>
    </xf>
    <xf numFmtId="49" fontId="10" fillId="6" borderId="1" xfId="1" applyNumberFormat="1" applyFont="1" applyFill="1" applyBorder="1" applyAlignment="1">
      <alignment horizontal="center"/>
    </xf>
    <xf numFmtId="49" fontId="10" fillId="6" borderId="24" xfId="1" applyNumberFormat="1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164" fontId="10" fillId="6" borderId="43" xfId="1" applyNumberFormat="1" applyFont="1" applyFill="1" applyBorder="1" applyAlignment="1">
      <alignment horizontal="center"/>
    </xf>
    <xf numFmtId="0" fontId="8" fillId="6" borderId="54" xfId="1" applyNumberFormat="1" applyFont="1" applyFill="1" applyBorder="1" applyAlignment="1">
      <alignment horizontal="center"/>
    </xf>
    <xf numFmtId="0" fontId="8" fillId="6" borderId="55" xfId="1" applyNumberFormat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left"/>
    </xf>
    <xf numFmtId="164" fontId="8" fillId="6" borderId="44" xfId="1" applyFont="1" applyFill="1" applyBorder="1" applyAlignment="1">
      <alignment horizontal="center" vertical="center"/>
    </xf>
    <xf numFmtId="0" fontId="8" fillId="6" borderId="51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37" xfId="1" applyNumberFormat="1" applyFont="1" applyFill="1" applyBorder="1" applyAlignment="1">
      <alignment horizontal="center" vertical="center"/>
    </xf>
    <xf numFmtId="164" fontId="24" fillId="5" borderId="0" xfId="1" applyFont="1" applyFill="1" applyAlignment="1">
      <alignment horizontal="center" vertical="center"/>
    </xf>
    <xf numFmtId="164" fontId="23" fillId="5" borderId="0" xfId="1" applyNumberFormat="1" applyFont="1" applyFill="1" applyAlignment="1">
      <alignment horizontal="center" vertical="center"/>
    </xf>
    <xf numFmtId="164" fontId="23" fillId="5" borderId="0" xfId="1" applyNumberFormat="1" applyFont="1" applyFill="1" applyAlignment="1">
      <alignment horizontal="center"/>
    </xf>
    <xf numFmtId="164" fontId="23" fillId="5" borderId="0" xfId="1" applyNumberFormat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center"/>
    </xf>
    <xf numFmtId="164" fontId="8" fillId="6" borderId="21" xfId="1" applyNumberFormat="1" applyFont="1" applyFill="1" applyBorder="1" applyAlignment="1">
      <alignment horizontal="center"/>
    </xf>
    <xf numFmtId="164" fontId="8" fillId="6" borderId="43" xfId="1" applyNumberFormat="1" applyFont="1" applyFill="1" applyBorder="1" applyAlignment="1">
      <alignment horizontal="center"/>
    </xf>
    <xf numFmtId="164" fontId="8" fillId="6" borderId="24" xfId="1" applyNumberFormat="1" applyFont="1" applyFill="1" applyBorder="1" applyAlignment="1">
      <alignment horizontal="center"/>
    </xf>
    <xf numFmtId="164" fontId="8" fillId="6" borderId="32" xfId="1" applyNumberFormat="1" applyFont="1" applyFill="1" applyBorder="1" applyAlignment="1">
      <alignment horizontal="center"/>
    </xf>
    <xf numFmtId="164" fontId="8" fillId="6" borderId="12" xfId="1" applyNumberFormat="1" applyFont="1" applyFill="1" applyBorder="1" applyAlignment="1">
      <alignment horizontal="center"/>
    </xf>
    <xf numFmtId="164" fontId="10" fillId="6" borderId="1" xfId="1" applyNumberFormat="1" applyFont="1" applyFill="1" applyBorder="1" applyAlignment="1">
      <alignment horizontal="center"/>
    </xf>
    <xf numFmtId="0" fontId="10" fillId="6" borderId="6" xfId="1" applyNumberFormat="1" applyFont="1" applyFill="1" applyBorder="1" applyAlignment="1">
      <alignment horizontal="center"/>
    </xf>
    <xf numFmtId="164" fontId="10" fillId="6" borderId="32" xfId="1" applyNumberFormat="1" applyFont="1" applyFill="1" applyBorder="1" applyAlignment="1">
      <alignment horizontal="center"/>
    </xf>
    <xf numFmtId="0" fontId="26" fillId="12" borderId="0" xfId="0" applyFont="1" applyFill="1" applyBorder="1" applyAlignment="1">
      <alignment horizontal="center" vertical="center"/>
    </xf>
    <xf numFmtId="0" fontId="18" fillId="13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0" fontId="20" fillId="13" borderId="30" xfId="0" applyFont="1" applyFill="1" applyBorder="1" applyAlignment="1">
      <alignment horizontal="center" vertical="center"/>
    </xf>
    <xf numFmtId="164" fontId="11" fillId="5" borderId="44" xfId="1" applyFont="1" applyFill="1" applyBorder="1" applyAlignment="1">
      <alignment horizontal="center" vertical="center"/>
    </xf>
    <xf numFmtId="164" fontId="12" fillId="5" borderId="44" xfId="1" applyFont="1" applyFill="1" applyBorder="1" applyAlignment="1">
      <alignment horizontal="center" vertical="center"/>
    </xf>
    <xf numFmtId="164" fontId="11" fillId="5" borderId="43" xfId="1" applyNumberFormat="1" applyFont="1" applyFill="1" applyBorder="1" applyAlignment="1">
      <alignment horizontal="center" vertical="center"/>
    </xf>
    <xf numFmtId="164" fontId="11" fillId="5" borderId="0" xfId="1" applyFont="1" applyFill="1" applyBorder="1" applyAlignment="1">
      <alignment horizontal="center"/>
    </xf>
    <xf numFmtId="164" fontId="11" fillId="5" borderId="58" xfId="1" applyNumberFormat="1" applyFont="1" applyFill="1" applyBorder="1" applyAlignment="1">
      <alignment horizontal="center"/>
    </xf>
    <xf numFmtId="0" fontId="10" fillId="6" borderId="59" xfId="1" applyNumberFormat="1" applyFont="1" applyFill="1" applyBorder="1" applyAlignment="1">
      <alignment horizontal="right"/>
    </xf>
    <xf numFmtId="0" fontId="8" fillId="6" borderId="52" xfId="1" applyNumberFormat="1" applyFont="1" applyFill="1" applyBorder="1" applyAlignment="1">
      <alignment horizontal="center"/>
    </xf>
    <xf numFmtId="0" fontId="8" fillId="3" borderId="60" xfId="1" applyNumberFormat="1" applyFont="1" applyFill="1" applyBorder="1" applyAlignment="1">
      <alignment horizontal="right"/>
    </xf>
    <xf numFmtId="0" fontId="8" fillId="3" borderId="61" xfId="1" applyNumberFormat="1" applyFont="1" applyFill="1" applyBorder="1" applyAlignment="1">
      <alignment horizontal="center"/>
    </xf>
    <xf numFmtId="0" fontId="9" fillId="9" borderId="11" xfId="1" applyNumberFormat="1" applyFont="1" applyFill="1" applyBorder="1" applyAlignment="1">
      <alignment horizontal="center" vertical="center"/>
    </xf>
    <xf numFmtId="0" fontId="7" fillId="9" borderId="12" xfId="1" applyNumberFormat="1" applyFont="1" applyFill="1" applyBorder="1" applyAlignment="1">
      <alignment horizontal="center" vertical="center"/>
    </xf>
    <xf numFmtId="0" fontId="8" fillId="9" borderId="23" xfId="1" applyNumberFormat="1" applyFont="1" applyFill="1" applyBorder="1" applyAlignment="1">
      <alignment horizontal="center"/>
    </xf>
    <xf numFmtId="164" fontId="8" fillId="9" borderId="12" xfId="1" applyFont="1" applyFill="1" applyBorder="1" applyAlignment="1">
      <alignment horizontal="center"/>
    </xf>
    <xf numFmtId="164" fontId="8" fillId="9" borderId="23" xfId="1" applyFont="1" applyFill="1" applyBorder="1" applyAlignment="1">
      <alignment horizontal="center"/>
    </xf>
    <xf numFmtId="164" fontId="8" fillId="9" borderId="23" xfId="1" applyNumberFormat="1" applyFont="1" applyFill="1" applyBorder="1" applyAlignment="1">
      <alignment horizontal="center"/>
    </xf>
    <xf numFmtId="0" fontId="10" fillId="6" borderId="52" xfId="1" applyNumberFormat="1" applyFont="1" applyFill="1" applyBorder="1" applyAlignment="1">
      <alignment horizontal="center"/>
    </xf>
    <xf numFmtId="0" fontId="2" fillId="14" borderId="62" xfId="0" applyFont="1" applyFill="1" applyBorder="1" applyAlignment="1">
      <alignment horizontal="center"/>
    </xf>
    <xf numFmtId="164" fontId="2" fillId="14" borderId="20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" fillId="14" borderId="13" xfId="0" applyFont="1" applyFill="1" applyBorder="1" applyAlignment="1">
      <alignment horizontal="left" vertical="center"/>
    </xf>
    <xf numFmtId="0" fontId="2" fillId="14" borderId="15" xfId="0" applyFont="1" applyFill="1" applyBorder="1" applyAlignment="1">
      <alignment horizontal="left"/>
    </xf>
    <xf numFmtId="0" fontId="2" fillId="14" borderId="20" xfId="0" applyFont="1" applyFill="1" applyBorder="1" applyAlignment="1">
      <alignment horizontal="left"/>
    </xf>
    <xf numFmtId="164" fontId="2" fillId="14" borderId="14" xfId="0" applyNumberFormat="1" applyFont="1" applyFill="1" applyBorder="1" applyAlignment="1">
      <alignment horizontal="center" vertical="center"/>
    </xf>
    <xf numFmtId="6" fontId="2" fillId="14" borderId="16" xfId="0" applyNumberFormat="1" applyFont="1" applyFill="1" applyBorder="1" applyAlignment="1">
      <alignment horizontal="center"/>
    </xf>
    <xf numFmtId="164" fontId="2" fillId="14" borderId="16" xfId="0" applyNumberFormat="1" applyFont="1" applyFill="1" applyBorder="1" applyAlignment="1">
      <alignment horizontal="center"/>
    </xf>
    <xf numFmtId="164" fontId="2" fillId="14" borderId="21" xfId="0" applyNumberFormat="1" applyFont="1" applyFill="1" applyBorder="1" applyAlignment="1">
      <alignment horizontal="center"/>
    </xf>
    <xf numFmtId="0" fontId="28" fillId="0" borderId="6" xfId="0" applyNumberFormat="1" applyFont="1" applyFill="1" applyBorder="1" applyAlignment="1" applyProtection="1">
      <alignment vertical="center"/>
    </xf>
    <xf numFmtId="0" fontId="2" fillId="14" borderId="11" xfId="0" applyFont="1" applyFill="1" applyBorder="1" applyAlignment="1">
      <alignment horizontal="center" vertical="center"/>
    </xf>
    <xf numFmtId="0" fontId="2" fillId="14" borderId="37" xfId="0" applyFont="1" applyFill="1" applyBorder="1" applyAlignment="1">
      <alignment horizontal="center" vertical="center"/>
    </xf>
    <xf numFmtId="0" fontId="2" fillId="14" borderId="15" xfId="0" applyFont="1" applyFill="1" applyBorder="1" applyAlignment="1">
      <alignment horizontal="center" vertical="center"/>
    </xf>
    <xf numFmtId="164" fontId="2" fillId="14" borderId="15" xfId="0" applyNumberFormat="1" applyFont="1" applyFill="1" applyBorder="1" applyAlignment="1">
      <alignment horizontal="center" vertical="center"/>
    </xf>
    <xf numFmtId="0" fontId="2" fillId="14" borderId="51" xfId="0" applyFont="1" applyFill="1" applyBorder="1" applyAlignment="1">
      <alignment horizontal="left" vertical="center"/>
    </xf>
    <xf numFmtId="0" fontId="2" fillId="14" borderId="63" xfId="0" applyFont="1" applyFill="1" applyBorder="1" applyAlignment="1">
      <alignment horizontal="left" vertical="center"/>
    </xf>
    <xf numFmtId="0" fontId="2" fillId="14" borderId="64" xfId="0" applyFont="1" applyFill="1" applyBorder="1" applyAlignment="1">
      <alignment horizontal="center" vertical="center"/>
    </xf>
    <xf numFmtId="0" fontId="2" fillId="14" borderId="65" xfId="0" applyFont="1" applyFill="1" applyBorder="1" applyAlignment="1">
      <alignment horizontal="center" vertical="center"/>
    </xf>
    <xf numFmtId="0" fontId="2" fillId="14" borderId="66" xfId="0" applyFont="1" applyFill="1" applyBorder="1" applyAlignment="1">
      <alignment horizontal="left" vertical="center"/>
    </xf>
    <xf numFmtId="0" fontId="10" fillId="3" borderId="23" xfId="1" applyNumberFormat="1" applyFont="1" applyFill="1" applyBorder="1" applyAlignment="1">
      <alignment horizontal="center"/>
    </xf>
    <xf numFmtId="164" fontId="10" fillId="3" borderId="12" xfId="1" applyFont="1" applyFill="1" applyBorder="1" applyAlignment="1">
      <alignment horizontal="center"/>
    </xf>
    <xf numFmtId="164" fontId="10" fillId="3" borderId="23" xfId="1" applyFont="1" applyFill="1" applyBorder="1" applyAlignment="1">
      <alignment horizontal="center"/>
    </xf>
    <xf numFmtId="164" fontId="10" fillId="3" borderId="23" xfId="1" applyNumberFormat="1" applyFont="1" applyFill="1" applyBorder="1" applyAlignment="1">
      <alignment horizontal="right"/>
    </xf>
    <xf numFmtId="0" fontId="9" fillId="3" borderId="11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164" fontId="20" fillId="14" borderId="27" xfId="0" applyNumberFormat="1" applyFont="1" applyFill="1" applyBorder="1" applyAlignment="1">
      <alignment horizontal="center" vertical="center"/>
    </xf>
    <xf numFmtId="164" fontId="20" fillId="14" borderId="47" xfId="0" applyNumberFormat="1" applyFont="1" applyFill="1" applyBorder="1" applyAlignment="1">
      <alignment horizontal="center" vertical="center"/>
    </xf>
    <xf numFmtId="164" fontId="27" fillId="14" borderId="47" xfId="0" applyNumberFormat="1" applyFont="1" applyFill="1" applyBorder="1" applyAlignment="1">
      <alignment horizontal="center" vertical="center"/>
    </xf>
    <xf numFmtId="164" fontId="20" fillId="14" borderId="28" xfId="0" applyNumberFormat="1" applyFont="1" applyFill="1" applyBorder="1" applyAlignment="1">
      <alignment horizontal="center" vertical="center"/>
    </xf>
    <xf numFmtId="164" fontId="8" fillId="6" borderId="1" xfId="1" applyFont="1" applyFill="1" applyBorder="1" applyAlignment="1">
      <alignment horizontal="center" vertical="center"/>
    </xf>
    <xf numFmtId="164" fontId="8" fillId="6" borderId="10" xfId="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left" vertical="center"/>
    </xf>
    <xf numFmtId="164" fontId="20" fillId="3" borderId="47" xfId="0" applyNumberFormat="1" applyFont="1" applyFill="1" applyBorder="1" applyAlignment="1">
      <alignment horizontal="center" vertical="center"/>
    </xf>
    <xf numFmtId="164" fontId="2" fillId="14" borderId="67" xfId="0" applyNumberFormat="1" applyFont="1" applyFill="1" applyBorder="1" applyAlignment="1">
      <alignment horizontal="right" vertical="center"/>
    </xf>
    <xf numFmtId="0" fontId="2" fillId="14" borderId="68" xfId="0" applyFont="1" applyFill="1" applyBorder="1" applyAlignment="1">
      <alignment horizontal="right" vertical="center"/>
    </xf>
    <xf numFmtId="164" fontId="2" fillId="14" borderId="68" xfId="0" applyNumberFormat="1" applyFont="1" applyFill="1" applyBorder="1" applyAlignment="1">
      <alignment horizontal="right" vertical="center"/>
    </xf>
    <xf numFmtId="6" fontId="2" fillId="14" borderId="55" xfId="0" applyNumberFormat="1" applyFont="1" applyFill="1" applyBorder="1" applyAlignment="1">
      <alignment horizontal="right"/>
    </xf>
    <xf numFmtId="0" fontId="17" fillId="3" borderId="2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/>
    </xf>
    <xf numFmtId="0" fontId="31" fillId="9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6" fontId="17" fillId="0" borderId="0" xfId="0" applyNumberFormat="1" applyFont="1"/>
    <xf numFmtId="164" fontId="17" fillId="3" borderId="8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0" fillId="0" borderId="0" xfId="0" applyFont="1"/>
    <xf numFmtId="164" fontId="17" fillId="3" borderId="9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0" fillId="2" borderId="0" xfId="0" applyFont="1" applyFill="1"/>
    <xf numFmtId="0" fontId="32" fillId="2" borderId="0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30" fillId="3" borderId="0" xfId="0" applyFont="1" applyFill="1" applyAlignment="1">
      <alignment horizontal="left" vertical="center"/>
    </xf>
    <xf numFmtId="6" fontId="31" fillId="4" borderId="1" xfId="0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/>
    </xf>
    <xf numFmtId="164" fontId="17" fillId="17" borderId="8" xfId="0" applyNumberFormat="1" applyFont="1" applyFill="1" applyBorder="1" applyAlignment="1">
      <alignment horizontal="center" vertical="center"/>
    </xf>
    <xf numFmtId="0" fontId="17" fillId="17" borderId="9" xfId="0" applyFont="1" applyFill="1" applyBorder="1" applyAlignment="1">
      <alignment horizontal="center" vertical="center"/>
    </xf>
    <xf numFmtId="0" fontId="34" fillId="17" borderId="2" xfId="0" applyFont="1" applyFill="1" applyBorder="1" applyAlignment="1">
      <alignment horizontal="center" vertical="center"/>
    </xf>
    <xf numFmtId="0" fontId="35" fillId="17" borderId="8" xfId="0" applyFont="1" applyFill="1" applyBorder="1" applyAlignment="1">
      <alignment horizontal="center" vertical="center"/>
    </xf>
    <xf numFmtId="0" fontId="34" fillId="17" borderId="1" xfId="0" applyFont="1" applyFill="1" applyBorder="1" applyAlignment="1">
      <alignment horizontal="center" vertical="center"/>
    </xf>
    <xf numFmtId="0" fontId="35" fillId="17" borderId="4" xfId="0" applyFont="1" applyFill="1" applyBorder="1" applyAlignment="1">
      <alignment horizontal="center" vertical="center"/>
    </xf>
    <xf numFmtId="0" fontId="2" fillId="17" borderId="4" xfId="0" applyFont="1" applyFill="1" applyBorder="1" applyAlignment="1">
      <alignment horizontal="center" vertical="center"/>
    </xf>
    <xf numFmtId="0" fontId="17" fillId="17" borderId="8" xfId="0" applyFont="1" applyFill="1" applyBorder="1" applyAlignment="1">
      <alignment horizontal="left" vertical="center"/>
    </xf>
    <xf numFmtId="0" fontId="32" fillId="17" borderId="4" xfId="0" applyFont="1" applyFill="1" applyBorder="1" applyAlignment="1">
      <alignment horizontal="center" vertical="center"/>
    </xf>
    <xf numFmtId="0" fontId="36" fillId="9" borderId="1" xfId="0" applyFont="1" applyFill="1" applyBorder="1" applyAlignment="1">
      <alignment horizontal="center"/>
    </xf>
    <xf numFmtId="6" fontId="36" fillId="4" borderId="1" xfId="0" applyNumberFormat="1" applyFont="1" applyFill="1" applyBorder="1" applyAlignment="1">
      <alignment horizontal="center"/>
    </xf>
    <xf numFmtId="0" fontId="19" fillId="17" borderId="1" xfId="0" applyFont="1" applyFill="1" applyBorder="1" applyAlignment="1">
      <alignment horizontal="center" vertical="center"/>
    </xf>
    <xf numFmtId="0" fontId="17" fillId="17" borderId="5" xfId="0" applyFont="1" applyFill="1" applyBorder="1" applyAlignment="1">
      <alignment horizontal="left" vertical="center"/>
    </xf>
    <xf numFmtId="0" fontId="19" fillId="17" borderId="2" xfId="0" applyFont="1" applyFill="1" applyBorder="1" applyAlignment="1">
      <alignment horizontal="center" vertical="center"/>
    </xf>
    <xf numFmtId="0" fontId="2" fillId="17" borderId="8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/>
    </xf>
    <xf numFmtId="164" fontId="0" fillId="8" borderId="16" xfId="9" applyFont="1" applyFill="1" applyBorder="1"/>
    <xf numFmtId="164" fontId="0" fillId="8" borderId="21" xfId="9" applyFont="1" applyFill="1" applyBorder="1"/>
    <xf numFmtId="0" fontId="17" fillId="17" borderId="0" xfId="0" applyFont="1" applyFill="1" applyBorder="1" applyAlignment="1">
      <alignment horizontal="center" vertical="center"/>
    </xf>
    <xf numFmtId="0" fontId="32" fillId="17" borderId="0" xfId="0" applyFont="1" applyFill="1" applyBorder="1" applyAlignment="1">
      <alignment horizontal="center" vertical="center"/>
    </xf>
    <xf numFmtId="0" fontId="17" fillId="8" borderId="20" xfId="0" applyFont="1" applyFill="1" applyBorder="1"/>
    <xf numFmtId="0" fontId="17" fillId="8" borderId="21" xfId="0" applyFont="1" applyFill="1" applyBorder="1"/>
    <xf numFmtId="0" fontId="38" fillId="8" borderId="23" xfId="0" applyFont="1" applyFill="1" applyBorder="1"/>
    <xf numFmtId="0" fontId="6" fillId="0" borderId="0" xfId="0" applyFont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39" fillId="9" borderId="10" xfId="0" applyFont="1" applyFill="1" applyBorder="1"/>
    <xf numFmtId="0" fontId="39" fillId="9" borderId="1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0" fillId="4" borderId="10" xfId="0" applyFont="1" applyFill="1" applyBorder="1"/>
    <xf numFmtId="0" fontId="41" fillId="4" borderId="1" xfId="0" applyFont="1" applyFill="1" applyBorder="1" applyAlignment="1">
      <alignment horizontal="center" vertical="center"/>
    </xf>
    <xf numFmtId="0" fontId="42" fillId="4" borderId="0" xfId="0" applyFont="1" applyFill="1" applyAlignment="1">
      <alignment horizontal="center"/>
    </xf>
    <xf numFmtId="0" fontId="42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43" fillId="9" borderId="23" xfId="0" applyFont="1" applyFill="1" applyBorder="1" applyAlignment="1">
      <alignment horizontal="center" vertical="center"/>
    </xf>
    <xf numFmtId="0" fontId="43" fillId="9" borderId="12" xfId="0" applyFont="1" applyFill="1" applyBorder="1" applyAlignment="1">
      <alignment horizontal="center" vertical="center"/>
    </xf>
    <xf numFmtId="0" fontId="43" fillId="4" borderId="39" xfId="0" applyFont="1" applyFill="1" applyBorder="1" applyAlignment="1">
      <alignment horizontal="center" vertical="center"/>
    </xf>
    <xf numFmtId="0" fontId="43" fillId="4" borderId="38" xfId="0" applyFont="1" applyFill="1" applyBorder="1" applyAlignment="1">
      <alignment horizontal="center" vertical="center"/>
    </xf>
    <xf numFmtId="0" fontId="43" fillId="4" borderId="69" xfId="0" applyFont="1" applyFill="1" applyBorder="1" applyAlignment="1">
      <alignment horizontal="center" vertical="center"/>
    </xf>
    <xf numFmtId="6" fontId="43" fillId="4" borderId="38" xfId="0" applyNumberFormat="1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/>
    </xf>
    <xf numFmtId="0" fontId="17" fillId="4" borderId="23" xfId="0" applyFont="1" applyFill="1" applyBorder="1" applyAlignment="1">
      <alignment horizontal="center"/>
    </xf>
    <xf numFmtId="0" fontId="44" fillId="18" borderId="39" xfId="0" applyFont="1" applyFill="1" applyBorder="1" applyAlignment="1">
      <alignment vertical="center"/>
    </xf>
    <xf numFmtId="0" fontId="44" fillId="18" borderId="38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left" vertical="center"/>
    </xf>
    <xf numFmtId="164" fontId="17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 wrapText="1"/>
    </xf>
    <xf numFmtId="6" fontId="17" fillId="4" borderId="12" xfId="0" applyNumberFormat="1" applyFont="1" applyFill="1" applyBorder="1" applyAlignment="1">
      <alignment horizontal="center"/>
    </xf>
    <xf numFmtId="0" fontId="45" fillId="17" borderId="5" xfId="0" applyFont="1" applyFill="1" applyBorder="1" applyAlignment="1">
      <alignment horizontal="left" vertical="center"/>
    </xf>
    <xf numFmtId="0" fontId="46" fillId="17" borderId="2" xfId="0" applyFont="1" applyFill="1" applyBorder="1" applyAlignment="1">
      <alignment horizontal="center" vertical="center"/>
    </xf>
    <xf numFmtId="0" fontId="47" fillId="17" borderId="8" xfId="0" applyFont="1" applyFill="1" applyBorder="1" applyAlignment="1">
      <alignment horizontal="center" vertical="center"/>
    </xf>
    <xf numFmtId="0" fontId="46" fillId="17" borderId="1" xfId="0" applyFont="1" applyFill="1" applyBorder="1" applyAlignment="1">
      <alignment horizontal="center" vertical="center"/>
    </xf>
    <xf numFmtId="0" fontId="47" fillId="17" borderId="4" xfId="0" applyFont="1" applyFill="1" applyBorder="1" applyAlignment="1">
      <alignment horizontal="center" vertical="center"/>
    </xf>
    <xf numFmtId="0" fontId="30" fillId="17" borderId="4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/>
    <xf numFmtId="0" fontId="30" fillId="2" borderId="0" xfId="0" applyFont="1" applyFill="1" applyBorder="1" applyAlignment="1"/>
    <xf numFmtId="0" fontId="0" fillId="2" borderId="0" xfId="0" applyFill="1" applyBorder="1"/>
    <xf numFmtId="0" fontId="30" fillId="15" borderId="47" xfId="0" applyFont="1" applyFill="1" applyBorder="1" applyAlignment="1"/>
    <xf numFmtId="0" fontId="26" fillId="16" borderId="27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64" fontId="17" fillId="2" borderId="53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13" borderId="23" xfId="0" applyFont="1" applyFill="1" applyBorder="1" applyAlignment="1">
      <alignment horizontal="center" vertical="center"/>
    </xf>
    <xf numFmtId="164" fontId="17" fillId="2" borderId="9" xfId="0" applyNumberFormat="1" applyFont="1" applyFill="1" applyBorder="1" applyAlignment="1">
      <alignment horizontal="center" vertical="center"/>
    </xf>
    <xf numFmtId="0" fontId="20" fillId="13" borderId="2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left" vertical="center"/>
    </xf>
    <xf numFmtId="0" fontId="17" fillId="2" borderId="58" xfId="0" applyFont="1" applyFill="1" applyBorder="1" applyAlignment="1">
      <alignment horizontal="left" vertical="center"/>
    </xf>
    <xf numFmtId="0" fontId="17" fillId="2" borderId="63" xfId="0" applyFont="1" applyFill="1" applyBorder="1" applyAlignment="1">
      <alignment horizontal="left" vertical="center"/>
    </xf>
    <xf numFmtId="0" fontId="17" fillId="2" borderId="70" xfId="0" applyFont="1" applyFill="1" applyBorder="1" applyAlignment="1">
      <alignment horizontal="left" vertical="center"/>
    </xf>
    <xf numFmtId="0" fontId="17" fillId="2" borderId="66" xfId="0" applyFont="1" applyFill="1" applyBorder="1" applyAlignment="1">
      <alignment horizontal="left" vertical="center"/>
    </xf>
    <xf numFmtId="164" fontId="17" fillId="2" borderId="71" xfId="0" applyNumberFormat="1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0" fillId="2" borderId="72" xfId="0" applyFont="1" applyFill="1" applyBorder="1" applyAlignment="1">
      <alignment horizontal="left" vertical="center"/>
    </xf>
    <xf numFmtId="0" fontId="46" fillId="17" borderId="8" xfId="0" applyFont="1" applyFill="1" applyBorder="1" applyAlignment="1">
      <alignment horizontal="center" vertical="center"/>
    </xf>
    <xf numFmtId="0" fontId="26" fillId="12" borderId="0" xfId="0" applyFont="1" applyFill="1" applyBorder="1" applyAlignment="1">
      <alignment horizontal="center" vertical="center" wrapText="1"/>
    </xf>
    <xf numFmtId="0" fontId="45" fillId="17" borderId="5" xfId="0" applyFont="1" applyFill="1" applyBorder="1" applyAlignment="1">
      <alignment horizontal="left" vertical="center" wrapText="1"/>
    </xf>
    <xf numFmtId="0" fontId="17" fillId="17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164" fontId="17" fillId="17" borderId="8" xfId="0" applyNumberFormat="1" applyFont="1" applyFill="1" applyBorder="1" applyAlignment="1">
      <alignment horizontal="center" vertical="center" wrapText="1"/>
    </xf>
    <xf numFmtId="0" fontId="46" fillId="17" borderId="2" xfId="0" applyFont="1" applyFill="1" applyBorder="1" applyAlignment="1">
      <alignment horizontal="center" vertical="center" wrapText="1"/>
    </xf>
    <xf numFmtId="0" fontId="47" fillId="17" borderId="8" xfId="0" applyFont="1" applyFill="1" applyBorder="1" applyAlignment="1">
      <alignment horizontal="center" vertical="center" wrapText="1"/>
    </xf>
    <xf numFmtId="0" fontId="46" fillId="17" borderId="8" xfId="0" applyFont="1" applyFill="1" applyBorder="1" applyAlignment="1">
      <alignment horizontal="center" vertical="center" wrapText="1"/>
    </xf>
    <xf numFmtId="0" fontId="47" fillId="17" borderId="4" xfId="0" applyFont="1" applyFill="1" applyBorder="1" applyAlignment="1">
      <alignment horizontal="center" vertical="center" wrapText="1"/>
    </xf>
    <xf numFmtId="0" fontId="32" fillId="17" borderId="4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58" xfId="0" applyNumberFormat="1" applyFill="1" applyBorder="1" applyAlignment="1">
      <alignment horizontal="center"/>
    </xf>
    <xf numFmtId="0" fontId="33" fillId="17" borderId="5" xfId="0" applyFont="1" applyFill="1" applyBorder="1" applyAlignment="1">
      <alignment horizontal="left" vertical="center" wrapText="1"/>
    </xf>
    <xf numFmtId="0" fontId="34" fillId="17" borderId="2" xfId="0" applyFont="1" applyFill="1" applyBorder="1" applyAlignment="1">
      <alignment horizontal="center" vertical="center" wrapText="1"/>
    </xf>
    <xf numFmtId="0" fontId="35" fillId="17" borderId="8" xfId="0" applyFont="1" applyFill="1" applyBorder="1" applyAlignment="1">
      <alignment horizontal="center" vertical="center" wrapText="1"/>
    </xf>
    <xf numFmtId="0" fontId="34" fillId="17" borderId="1" xfId="0" applyFont="1" applyFill="1" applyBorder="1" applyAlignment="1">
      <alignment horizontal="center" vertical="center" wrapText="1"/>
    </xf>
    <xf numFmtId="0" fontId="35" fillId="17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17" fillId="19" borderId="51" xfId="0" applyFont="1" applyFill="1" applyBorder="1"/>
    <xf numFmtId="164" fontId="0" fillId="19" borderId="43" xfId="0" applyNumberFormat="1" applyFill="1" applyBorder="1"/>
    <xf numFmtId="0" fontId="17" fillId="19" borderId="56" xfId="0" applyFont="1" applyFill="1" applyBorder="1"/>
    <xf numFmtId="6" fontId="0" fillId="19" borderId="38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14" fontId="0" fillId="2" borderId="30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0" fontId="0" fillId="2" borderId="30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17" fillId="19" borderId="60" xfId="0" applyFont="1" applyFill="1" applyBorder="1" applyAlignment="1">
      <alignment horizontal="right"/>
    </xf>
    <xf numFmtId="164" fontId="17" fillId="19" borderId="61" xfId="0" applyNumberFormat="1" applyFont="1" applyFill="1" applyBorder="1" applyAlignment="1">
      <alignment horizontal="center"/>
    </xf>
    <xf numFmtId="0" fontId="0" fillId="2" borderId="59" xfId="0" applyFill="1" applyBorder="1"/>
    <xf numFmtId="164" fontId="0" fillId="2" borderId="52" xfId="0" applyNumberFormat="1" applyFill="1" applyBorder="1" applyAlignment="1">
      <alignment horizontal="center"/>
    </xf>
    <xf numFmtId="0" fontId="0" fillId="2" borderId="15" xfId="0" applyFill="1" applyBorder="1"/>
    <xf numFmtId="168" fontId="0" fillId="2" borderId="16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0" fontId="0" fillId="2" borderId="20" xfId="0" applyFill="1" applyBorder="1"/>
    <xf numFmtId="0" fontId="0" fillId="2" borderId="22" xfId="0" applyFill="1" applyBorder="1" applyAlignment="1">
      <alignment vertical="center"/>
    </xf>
    <xf numFmtId="14" fontId="0" fillId="2" borderId="22" xfId="0" applyNumberForma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2" xfId="0" applyFill="1" applyBorder="1" applyAlignment="1">
      <alignment horizontal="left" vertical="center"/>
    </xf>
    <xf numFmtId="164" fontId="0" fillId="2" borderId="21" xfId="0" applyNumberFormat="1" applyFill="1" applyBorder="1" applyAlignment="1">
      <alignment horizontal="center"/>
    </xf>
    <xf numFmtId="0" fontId="17" fillId="20" borderId="23" xfId="0" applyFont="1" applyFill="1" applyBorder="1" applyAlignment="1">
      <alignment horizontal="center"/>
    </xf>
    <xf numFmtId="0" fontId="52" fillId="0" borderId="0" xfId="0" applyFont="1" applyAlignment="1"/>
    <xf numFmtId="0" fontId="50" fillId="0" borderId="15" xfId="0" applyFont="1" applyBorder="1" applyAlignment="1">
      <alignment vertical="center"/>
    </xf>
    <xf numFmtId="0" fontId="50" fillId="0" borderId="16" xfId="0" applyFont="1" applyBorder="1" applyAlignment="1">
      <alignment horizontal="center" vertical="center"/>
    </xf>
    <xf numFmtId="0" fontId="50" fillId="0" borderId="20" xfId="0" applyFont="1" applyBorder="1" applyAlignment="1">
      <alignment vertical="center" wrapText="1"/>
    </xf>
    <xf numFmtId="0" fontId="50" fillId="0" borderId="21" xfId="0" applyFont="1" applyBorder="1" applyAlignment="1">
      <alignment horizontal="center" vertical="center"/>
    </xf>
    <xf numFmtId="0" fontId="51" fillId="0" borderId="15" xfId="0" applyFont="1" applyBorder="1" applyAlignment="1">
      <alignment vertical="center"/>
    </xf>
    <xf numFmtId="0" fontId="50" fillId="0" borderId="16" xfId="0" applyFont="1" applyFill="1" applyBorder="1" applyAlignment="1">
      <alignment horizontal="center" vertical="center"/>
    </xf>
    <xf numFmtId="0" fontId="50" fillId="0" borderId="21" xfId="0" applyFont="1" applyFill="1" applyBorder="1" applyAlignment="1">
      <alignment horizontal="center" vertical="center"/>
    </xf>
    <xf numFmtId="0" fontId="50" fillId="0" borderId="59" xfId="0" applyFont="1" applyBorder="1" applyAlignment="1">
      <alignment vertical="center"/>
    </xf>
    <xf numFmtId="0" fontId="50" fillId="0" borderId="52" xfId="0" applyFont="1" applyBorder="1" applyAlignment="1">
      <alignment horizontal="center" vertical="center"/>
    </xf>
    <xf numFmtId="0" fontId="0" fillId="21" borderId="60" xfId="0" applyFill="1" applyBorder="1"/>
    <xf numFmtId="0" fontId="0" fillId="21" borderId="61" xfId="0" applyFill="1" applyBorder="1"/>
    <xf numFmtId="0" fontId="50" fillId="3" borderId="15" xfId="0" applyFont="1" applyFill="1" applyBorder="1" applyAlignment="1">
      <alignment vertical="center"/>
    </xf>
    <xf numFmtId="0" fontId="0" fillId="21" borderId="73" xfId="0" applyFill="1" applyBorder="1"/>
    <xf numFmtId="0" fontId="0" fillId="21" borderId="74" xfId="0" applyFill="1" applyBorder="1"/>
    <xf numFmtId="0" fontId="51" fillId="0" borderId="13" xfId="0" applyFont="1" applyBorder="1" applyAlignment="1">
      <alignment vertical="center"/>
    </xf>
    <xf numFmtId="0" fontId="50" fillId="0" borderId="14" xfId="0" applyFont="1" applyFill="1" applyBorder="1" applyAlignment="1">
      <alignment horizontal="center" vertical="center"/>
    </xf>
    <xf numFmtId="0" fontId="51" fillId="2" borderId="15" xfId="0" applyFont="1" applyFill="1" applyBorder="1" applyAlignment="1">
      <alignment vertical="center"/>
    </xf>
    <xf numFmtId="0" fontId="52" fillId="2" borderId="20" xfId="0" applyFont="1" applyFill="1" applyBorder="1" applyAlignment="1"/>
    <xf numFmtId="0" fontId="50" fillId="2" borderId="15" xfId="0" applyFont="1" applyFill="1" applyBorder="1" applyAlignment="1">
      <alignment vertical="center"/>
    </xf>
    <xf numFmtId="0" fontId="50" fillId="2" borderId="20" xfId="0" applyFont="1" applyFill="1" applyBorder="1" applyAlignment="1">
      <alignment vertical="center"/>
    </xf>
    <xf numFmtId="0" fontId="0" fillId="2" borderId="0" xfId="0" applyFill="1"/>
    <xf numFmtId="0" fontId="19" fillId="17" borderId="8" xfId="0" applyFont="1" applyFill="1" applyBorder="1" applyAlignment="1">
      <alignment horizontal="center" vertical="center"/>
    </xf>
    <xf numFmtId="164" fontId="17" fillId="17" borderId="1" xfId="0" applyNumberFormat="1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6" fontId="0" fillId="0" borderId="0" xfId="0" applyNumberFormat="1"/>
    <xf numFmtId="0" fontId="17" fillId="3" borderId="75" xfId="0" applyFont="1" applyFill="1" applyBorder="1" applyAlignment="1">
      <alignment horizontal="left" vertical="center"/>
    </xf>
    <xf numFmtId="164" fontId="17" fillId="3" borderId="53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17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9" fillId="2" borderId="0" xfId="0" applyFont="1" applyFill="1"/>
    <xf numFmtId="0" fontId="0" fillId="19" borderId="56" xfId="0" applyFill="1" applyBorder="1" applyAlignment="1">
      <alignment horizontal="center"/>
    </xf>
    <xf numFmtId="0" fontId="0" fillId="19" borderId="57" xfId="0" applyFill="1" applyBorder="1" applyAlignment="1">
      <alignment horizontal="center"/>
    </xf>
    <xf numFmtId="0" fontId="2" fillId="14" borderId="11" xfId="0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/>
    </xf>
    <xf numFmtId="0" fontId="48" fillId="13" borderId="0" xfId="0" applyFont="1" applyFill="1" applyBorder="1" applyAlignment="1">
      <alignment horizontal="center" vertical="center"/>
    </xf>
    <xf numFmtId="0" fontId="48" fillId="13" borderId="41" xfId="0" applyFont="1" applyFill="1" applyBorder="1" applyAlignment="1">
      <alignment horizontal="center" vertical="center"/>
    </xf>
    <xf numFmtId="0" fontId="29" fillId="11" borderId="51" xfId="0" applyFont="1" applyFill="1" applyBorder="1" applyAlignment="1">
      <alignment horizontal="center" vertical="center"/>
    </xf>
    <xf numFmtId="0" fontId="29" fillId="11" borderId="44" xfId="0" applyFont="1" applyFill="1" applyBorder="1" applyAlignment="1">
      <alignment horizontal="center" vertical="center"/>
    </xf>
    <xf numFmtId="0" fontId="29" fillId="11" borderId="43" xfId="0" applyFont="1" applyFill="1" applyBorder="1" applyAlignment="1">
      <alignment horizontal="center" vertical="center"/>
    </xf>
    <xf numFmtId="0" fontId="29" fillId="11" borderId="56" xfId="0" applyFont="1" applyFill="1" applyBorder="1" applyAlignment="1">
      <alignment horizontal="center" vertical="center"/>
    </xf>
    <xf numFmtId="0" fontId="29" fillId="11" borderId="57" xfId="0" applyFont="1" applyFill="1" applyBorder="1" applyAlignment="1">
      <alignment horizontal="center" vertical="center"/>
    </xf>
    <xf numFmtId="0" fontId="29" fillId="11" borderId="38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49" fillId="19" borderId="51" xfId="0" applyFont="1" applyFill="1" applyBorder="1" applyAlignment="1">
      <alignment horizontal="center"/>
    </xf>
    <xf numFmtId="0" fontId="49" fillId="19" borderId="44" xfId="0" applyFont="1" applyFill="1" applyBorder="1" applyAlignment="1">
      <alignment horizontal="center"/>
    </xf>
    <xf numFmtId="0" fontId="38" fillId="8" borderId="11" xfId="0" applyFont="1" applyFill="1" applyBorder="1" applyAlignment="1">
      <alignment horizontal="center"/>
    </xf>
    <xf numFmtId="0" fontId="38" fillId="8" borderId="12" xfId="0" applyFont="1" applyFill="1" applyBorder="1" applyAlignment="1">
      <alignment horizontal="center"/>
    </xf>
    <xf numFmtId="0" fontId="31" fillId="4" borderId="37" xfId="0" applyFont="1" applyFill="1" applyBorder="1" applyAlignment="1">
      <alignment horizontal="center"/>
    </xf>
    <xf numFmtId="0" fontId="31" fillId="4" borderId="10" xfId="0" applyFont="1" applyFill="1" applyBorder="1" applyAlignment="1">
      <alignment horizontal="center"/>
    </xf>
    <xf numFmtId="0" fontId="31" fillId="9" borderId="1" xfId="0" applyFont="1" applyFill="1" applyBorder="1" applyAlignment="1">
      <alignment horizontal="center"/>
    </xf>
    <xf numFmtId="0" fontId="47" fillId="17" borderId="1" xfId="0" applyFont="1" applyFill="1" applyBorder="1" applyAlignment="1">
      <alignment horizontal="center" vertical="center"/>
    </xf>
    <xf numFmtId="0" fontId="30" fillId="3" borderId="28" xfId="0" applyFont="1" applyFill="1" applyBorder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45" fillId="2" borderId="5" xfId="0" applyFont="1" applyFill="1" applyBorder="1" applyAlignment="1">
      <alignment horizontal="left" vertical="center"/>
    </xf>
    <xf numFmtId="164" fontId="17" fillId="2" borderId="0" xfId="0" applyNumberFormat="1" applyFont="1" applyFill="1" applyAlignment="1">
      <alignment horizontal="center" vertical="center"/>
    </xf>
    <xf numFmtId="0" fontId="17" fillId="17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17" fillId="17" borderId="8" xfId="0" applyFont="1" applyFill="1" applyBorder="1" applyAlignment="1">
      <alignment vertical="center" wrapText="1"/>
    </xf>
    <xf numFmtId="0" fontId="17" fillId="17" borderId="8" xfId="0" applyFont="1" applyFill="1" applyBorder="1" applyAlignment="1">
      <alignment vertical="center"/>
    </xf>
    <xf numFmtId="0" fontId="17" fillId="17" borderId="1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</cellXfs>
  <cellStyles count="33">
    <cellStyle name="Comma 2" xfId="20"/>
    <cellStyle name="Comma 2 2" xfId="28"/>
    <cellStyle name="Currency 2" xfId="22"/>
    <cellStyle name="Currency 2 2" xfId="30"/>
    <cellStyle name="Millares 2" xfId="19"/>
    <cellStyle name="Millares 2 2" xfId="27"/>
    <cellStyle name="Moneda 2" xfId="4"/>
    <cellStyle name="Moneda 2 2" xfId="21"/>
    <cellStyle name="Moneda 2 2 2" xfId="2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2" xfId="2"/>
    <cellStyle name="Normal 2 2" xfId="16"/>
    <cellStyle name="Normal 2 3" xfId="32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13"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numFmt numFmtId="164" formatCode="[$$-340A]\ 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DF79"/>
      <color rgb="FFE20076"/>
      <color rgb="FFCCFFFF"/>
      <color rgb="FF66FFFF"/>
      <color rgb="FFFFCCCC"/>
      <color rgb="FF99FF99"/>
      <color rgb="FF66FF66"/>
      <color rgb="FFCCFF33"/>
      <color rgb="FF66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69695</xdr:colOff>
      <xdr:row>0</xdr:row>
      <xdr:rowOff>23232</xdr:rowOff>
    </xdr:from>
    <xdr:to>
      <xdr:col>12</xdr:col>
      <xdr:colOff>69696</xdr:colOff>
      <xdr:row>26</xdr:row>
      <xdr:rowOff>174238</xdr:rowOff>
    </xdr:to>
    <xdr:cxnSp macro="">
      <xdr:nvCxnSpPr>
        <xdr:cNvPr id="3" name="Conector recto 2"/>
        <xdr:cNvCxnSpPr/>
      </xdr:nvCxnSpPr>
      <xdr:spPr>
        <a:xfrm flipH="1">
          <a:off x="10686585" y="23232"/>
          <a:ext cx="1" cy="5622073"/>
        </a:xfrm>
        <a:prstGeom prst="line">
          <a:avLst/>
        </a:prstGeom>
        <a:effectLst>
          <a:glow rad="101600">
            <a:schemeClr val="bg1">
              <a:lumMod val="50000"/>
              <a:alpha val="6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RIL%202017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Detalle de Facturacion "/>
      <sheetName val="Codigos 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C8">
            <v>684070</v>
          </cell>
        </row>
        <row r="9">
          <cell r="C9">
            <v>124836</v>
          </cell>
        </row>
      </sheetData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A3:K21" totalsRowShown="0" headerRowDxfId="12" dataDxfId="11">
  <autoFilter ref="A3:K21"/>
  <tableColumns count="11">
    <tableColumn id="1" name="N°" dataDxfId="10"/>
    <tableColumn id="2" name="CLINICA/HOSPITAL" dataDxfId="9"/>
    <tableColumn id="3" name="MONTO NETO" dataDxfId="8"/>
    <tableColumn id="4" name="REALIZADO" dataDxfId="7"/>
    <tableColumn id="5" name="PRESUPUESTO" dataDxfId="6"/>
    <tableColumn id="6" name="O/V" dataDxfId="5"/>
    <tableColumn id="7" name="ORDEN DE COMPRA" dataDxfId="4"/>
    <tableColumn id="8" name="GUIA DESPACHO" dataDxfId="3"/>
    <tableColumn id="9" name="FACTURA" dataDxfId="2"/>
    <tableColumn id="11" name="ENCARGADO" dataDxfId="1"/>
    <tableColumn id="12" name="OBSERVACIÓN 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6"/>
  <sheetViews>
    <sheetView topLeftCell="A32" workbookViewId="0">
      <selection activeCell="F61" sqref="B4:F61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282"/>
    </row>
    <row r="3" spans="2:6" ht="15.75" thickBot="1"/>
    <row r="4" spans="2:6" ht="15.75" thickBot="1">
      <c r="B4" s="4"/>
      <c r="C4" s="1" t="s">
        <v>5</v>
      </c>
      <c r="D4" s="5"/>
      <c r="E4" s="6"/>
      <c r="F4" s="7"/>
    </row>
    <row r="5" spans="2:6">
      <c r="B5" s="8" t="s">
        <v>6</v>
      </c>
      <c r="C5" s="38" t="s">
        <v>118</v>
      </c>
      <c r="D5" s="9"/>
      <c r="E5" s="10" t="s">
        <v>7</v>
      </c>
      <c r="F5" s="11"/>
    </row>
    <row r="6" spans="2:6">
      <c r="B6" s="12" t="s">
        <v>8</v>
      </c>
      <c r="C6" s="13" t="s">
        <v>9</v>
      </c>
      <c r="D6" s="14"/>
      <c r="E6" s="15"/>
      <c r="F6" s="11"/>
    </row>
    <row r="7" spans="2:6">
      <c r="B7" s="12" t="s">
        <v>10</v>
      </c>
      <c r="C7" s="16">
        <v>182631</v>
      </c>
      <c r="D7" s="17"/>
      <c r="E7" s="15" t="s">
        <v>11</v>
      </c>
      <c r="F7" s="11"/>
    </row>
    <row r="8" spans="2:6">
      <c r="B8" s="12" t="s">
        <v>12</v>
      </c>
      <c r="C8" s="16"/>
      <c r="D8" s="9"/>
      <c r="E8" s="18"/>
      <c r="F8" s="11"/>
    </row>
    <row r="9" spans="2:6">
      <c r="B9" s="2" t="s">
        <v>13</v>
      </c>
      <c r="C9" s="3">
        <v>38357</v>
      </c>
      <c r="D9" s="9"/>
      <c r="E9" s="19"/>
      <c r="F9" s="11"/>
    </row>
    <row r="10" spans="2:6">
      <c r="B10" s="12" t="s">
        <v>14</v>
      </c>
      <c r="C10" s="16" t="s">
        <v>56</v>
      </c>
      <c r="D10" s="9"/>
      <c r="E10" s="19"/>
      <c r="F10" s="11"/>
    </row>
    <row r="11" spans="2:6">
      <c r="B11" s="20" t="s">
        <v>16</v>
      </c>
      <c r="C11" s="21" t="s">
        <v>56</v>
      </c>
      <c r="D11" s="9"/>
      <c r="E11" s="22"/>
      <c r="F11" s="11"/>
    </row>
    <row r="12" spans="2:6">
      <c r="B12" s="20" t="s">
        <v>17</v>
      </c>
      <c r="C12" s="21"/>
      <c r="D12" s="9"/>
      <c r="E12" s="22"/>
      <c r="F12" s="11"/>
    </row>
    <row r="13" spans="2:6" ht="15.75" thickBot="1">
      <c r="B13" s="23" t="s">
        <v>18</v>
      </c>
      <c r="C13" s="21"/>
      <c r="D13" s="9"/>
      <c r="E13" s="22"/>
      <c r="F13" s="24"/>
    </row>
    <row r="14" spans="2:6" ht="15.75" thickBot="1">
      <c r="B14" s="25" t="s">
        <v>19</v>
      </c>
      <c r="C14" s="25" t="s">
        <v>20</v>
      </c>
      <c r="D14" s="26" t="s">
        <v>21</v>
      </c>
      <c r="E14" s="27" t="s">
        <v>22</v>
      </c>
      <c r="F14" s="28" t="s">
        <v>23</v>
      </c>
    </row>
    <row r="15" spans="2:6">
      <c r="B15" s="29">
        <v>3200000000</v>
      </c>
      <c r="C15" s="29" t="s">
        <v>32</v>
      </c>
      <c r="D15" s="30">
        <v>1</v>
      </c>
      <c r="E15" s="31">
        <v>318917</v>
      </c>
      <c r="F15" s="32">
        <f>E15*D15</f>
        <v>318917</v>
      </c>
    </row>
    <row r="16" spans="2:6" ht="15.75" thickBot="1">
      <c r="B16" s="33"/>
      <c r="C16" s="34"/>
      <c r="D16" s="35"/>
      <c r="E16" s="36" t="s">
        <v>24</v>
      </c>
      <c r="F16" s="37">
        <f>F15</f>
        <v>318917</v>
      </c>
    </row>
    <row r="18" spans="2:6" ht="15.75" thickBot="1"/>
    <row r="19" spans="2:6" ht="15.75" thickBot="1">
      <c r="B19" s="405"/>
      <c r="C19" s="406" t="s">
        <v>25</v>
      </c>
      <c r="D19" s="41"/>
      <c r="E19" s="42"/>
      <c r="F19" s="43"/>
    </row>
    <row r="20" spans="2:6">
      <c r="B20" s="44" t="s">
        <v>6</v>
      </c>
      <c r="C20" s="70" t="s">
        <v>211</v>
      </c>
      <c r="D20" s="45"/>
      <c r="E20" s="46" t="s">
        <v>7</v>
      </c>
      <c r="F20" s="47"/>
    </row>
    <row r="21" spans="2:6">
      <c r="B21" s="48" t="s">
        <v>8</v>
      </c>
      <c r="C21" s="49" t="s">
        <v>35</v>
      </c>
      <c r="D21" s="50"/>
      <c r="E21" s="51"/>
      <c r="F21" s="47"/>
    </row>
    <row r="22" spans="2:6">
      <c r="B22" s="48" t="s">
        <v>10</v>
      </c>
      <c r="C22" s="52">
        <v>182634</v>
      </c>
      <c r="D22" s="53"/>
      <c r="E22" s="51" t="s">
        <v>11</v>
      </c>
      <c r="F22" s="47"/>
    </row>
    <row r="23" spans="2:6">
      <c r="B23" s="48" t="s">
        <v>12</v>
      </c>
      <c r="C23" s="52"/>
      <c r="D23" s="45"/>
      <c r="E23" s="54"/>
      <c r="F23" s="47"/>
    </row>
    <row r="24" spans="2:6">
      <c r="B24" s="39" t="s">
        <v>13</v>
      </c>
      <c r="C24" s="40">
        <v>38358</v>
      </c>
      <c r="D24" s="45"/>
      <c r="E24" s="55"/>
      <c r="F24" s="47"/>
    </row>
    <row r="25" spans="2:6">
      <c r="B25" s="48" t="s">
        <v>14</v>
      </c>
      <c r="C25" s="52" t="s">
        <v>56</v>
      </c>
      <c r="D25" s="45"/>
      <c r="E25" s="55"/>
      <c r="F25" s="47"/>
    </row>
    <row r="26" spans="2:6">
      <c r="B26" s="56" t="s">
        <v>16</v>
      </c>
      <c r="C26" s="57" t="s">
        <v>56</v>
      </c>
      <c r="D26" s="45"/>
      <c r="E26" s="58"/>
      <c r="F26" s="47"/>
    </row>
    <row r="27" spans="2:6">
      <c r="B27" s="56" t="s">
        <v>17</v>
      </c>
      <c r="C27" s="57"/>
      <c r="D27" s="45"/>
      <c r="E27" s="58"/>
      <c r="F27" s="47"/>
    </row>
    <row r="28" spans="2:6" ht="15.75" thickBot="1">
      <c r="B28" s="59" t="s">
        <v>18</v>
      </c>
      <c r="C28" s="57"/>
      <c r="D28" s="45"/>
      <c r="E28" s="58"/>
      <c r="F28" s="60"/>
    </row>
    <row r="29" spans="2:6" ht="15.75" thickBot="1">
      <c r="B29" s="401" t="s">
        <v>19</v>
      </c>
      <c r="C29" s="401" t="s">
        <v>20</v>
      </c>
      <c r="D29" s="402" t="s">
        <v>21</v>
      </c>
      <c r="E29" s="403" t="s">
        <v>22</v>
      </c>
      <c r="F29" s="404" t="s">
        <v>23</v>
      </c>
    </row>
    <row r="30" spans="2:6">
      <c r="B30" s="61">
        <v>3200000000</v>
      </c>
      <c r="C30" s="61" t="s">
        <v>32</v>
      </c>
      <c r="D30" s="62">
        <v>1</v>
      </c>
      <c r="E30" s="63">
        <v>655225</v>
      </c>
      <c r="F30" s="64">
        <f>E30*D30</f>
        <v>655225</v>
      </c>
    </row>
    <row r="31" spans="2:6" ht="15.75" thickBot="1">
      <c r="B31" s="65"/>
      <c r="C31" s="66"/>
      <c r="D31" s="67"/>
      <c r="E31" s="68" t="s">
        <v>24</v>
      </c>
      <c r="F31" s="69">
        <f>F30</f>
        <v>655225</v>
      </c>
    </row>
    <row r="33" spans="2:6" ht="15.75" thickBot="1"/>
    <row r="34" spans="2:6" ht="15.75" thickBot="1">
      <c r="B34" s="74"/>
      <c r="C34" s="71" t="s">
        <v>26</v>
      </c>
      <c r="D34" s="75"/>
      <c r="E34" s="76"/>
      <c r="F34" s="77"/>
    </row>
    <row r="35" spans="2:6">
      <c r="B35" s="78" t="s">
        <v>6</v>
      </c>
      <c r="C35" s="108" t="s">
        <v>135</v>
      </c>
      <c r="D35" s="79"/>
      <c r="E35" s="80" t="s">
        <v>7</v>
      </c>
      <c r="F35" s="81"/>
    </row>
    <row r="36" spans="2:6">
      <c r="B36" s="82" t="s">
        <v>8</v>
      </c>
      <c r="C36" s="83" t="s">
        <v>36</v>
      </c>
      <c r="D36" s="84"/>
      <c r="E36" s="85"/>
      <c r="F36" s="81"/>
    </row>
    <row r="37" spans="2:6">
      <c r="B37" s="82" t="s">
        <v>10</v>
      </c>
      <c r="C37" s="86">
        <v>182550</v>
      </c>
      <c r="D37" s="87"/>
      <c r="E37" s="85" t="s">
        <v>11</v>
      </c>
      <c r="F37" s="81"/>
    </row>
    <row r="38" spans="2:6">
      <c r="B38" s="82" t="s">
        <v>12</v>
      </c>
      <c r="C38" s="86"/>
      <c r="D38" s="79"/>
      <c r="E38" s="88"/>
      <c r="F38" s="81"/>
    </row>
    <row r="39" spans="2:6">
      <c r="B39" s="72" t="s">
        <v>13</v>
      </c>
      <c r="C39" s="73">
        <v>38356</v>
      </c>
      <c r="D39" s="79"/>
      <c r="E39" s="89"/>
      <c r="F39" s="81"/>
    </row>
    <row r="40" spans="2:6">
      <c r="B40" s="82" t="s">
        <v>14</v>
      </c>
      <c r="C40" s="86" t="s">
        <v>56</v>
      </c>
      <c r="D40" s="79"/>
      <c r="E40" s="89"/>
      <c r="F40" s="81"/>
    </row>
    <row r="41" spans="2:6">
      <c r="B41" s="90" t="s">
        <v>16</v>
      </c>
      <c r="C41" s="91" t="s">
        <v>56</v>
      </c>
      <c r="D41" s="79"/>
      <c r="E41" s="92"/>
      <c r="F41" s="81"/>
    </row>
    <row r="42" spans="2:6">
      <c r="B42" s="90" t="s">
        <v>17</v>
      </c>
      <c r="C42" s="91"/>
      <c r="D42" s="79"/>
      <c r="E42" s="92"/>
      <c r="F42" s="81"/>
    </row>
    <row r="43" spans="2:6" ht="15.75" thickBot="1">
      <c r="B43" s="93" t="s">
        <v>18</v>
      </c>
      <c r="C43" s="91"/>
      <c r="D43" s="79"/>
      <c r="E43" s="92"/>
      <c r="F43" s="94"/>
    </row>
    <row r="44" spans="2:6" ht="15.75" thickBot="1">
      <c r="B44" s="95" t="s">
        <v>19</v>
      </c>
      <c r="C44" s="95" t="s">
        <v>20</v>
      </c>
      <c r="D44" s="96" t="s">
        <v>21</v>
      </c>
      <c r="E44" s="97" t="s">
        <v>22</v>
      </c>
      <c r="F44" s="98" t="s">
        <v>23</v>
      </c>
    </row>
    <row r="45" spans="2:6">
      <c r="B45" s="99">
        <v>3200000000</v>
      </c>
      <c r="C45" s="99" t="s">
        <v>32</v>
      </c>
      <c r="D45" s="100">
        <v>1</v>
      </c>
      <c r="E45" s="101">
        <v>160000</v>
      </c>
      <c r="F45" s="102">
        <f>E45*D45</f>
        <v>160000</v>
      </c>
    </row>
    <row r="46" spans="2:6" ht="15.75" thickBot="1">
      <c r="B46" s="103"/>
      <c r="C46" s="104"/>
      <c r="D46" s="105"/>
      <c r="E46" s="106" t="s">
        <v>24</v>
      </c>
      <c r="F46" s="107">
        <f>F45</f>
        <v>160000</v>
      </c>
    </row>
    <row r="48" spans="2:6" ht="15.75" thickBot="1"/>
    <row r="49" spans="2:6" ht="15.75" thickBot="1">
      <c r="B49" s="405"/>
      <c r="C49" s="406" t="s">
        <v>27</v>
      </c>
      <c r="D49" s="111"/>
      <c r="E49" s="112"/>
      <c r="F49" s="113"/>
    </row>
    <row r="50" spans="2:6">
      <c r="B50" s="114" t="s">
        <v>6</v>
      </c>
      <c r="C50" s="140" t="s">
        <v>114</v>
      </c>
      <c r="D50" s="115"/>
      <c r="E50" s="116" t="s">
        <v>7</v>
      </c>
      <c r="F50" s="117"/>
    </row>
    <row r="51" spans="2:6">
      <c r="B51" s="118" t="s">
        <v>8</v>
      </c>
      <c r="C51" s="119" t="s">
        <v>57</v>
      </c>
      <c r="D51" s="120"/>
      <c r="E51" s="121"/>
      <c r="F51" s="117"/>
    </row>
    <row r="52" spans="2:6">
      <c r="B52" s="118" t="s">
        <v>10</v>
      </c>
      <c r="C52" s="122">
        <v>182633</v>
      </c>
      <c r="D52" s="123"/>
      <c r="E52" s="121" t="s">
        <v>11</v>
      </c>
      <c r="F52" s="117"/>
    </row>
    <row r="53" spans="2:6">
      <c r="B53" s="118" t="s">
        <v>12</v>
      </c>
      <c r="C53" s="122"/>
      <c r="D53" s="115"/>
      <c r="E53" s="124"/>
      <c r="F53" s="117"/>
    </row>
    <row r="54" spans="2:6">
      <c r="B54" s="109" t="s">
        <v>13</v>
      </c>
      <c r="C54" s="110">
        <v>38359</v>
      </c>
      <c r="D54" s="115"/>
      <c r="E54" s="125"/>
      <c r="F54" s="117"/>
    </row>
    <row r="55" spans="2:6">
      <c r="B55" s="118" t="s">
        <v>14</v>
      </c>
      <c r="C55" s="156" t="s">
        <v>15</v>
      </c>
      <c r="D55" s="115"/>
      <c r="E55" s="125"/>
      <c r="F55" s="117"/>
    </row>
    <row r="56" spans="2:6">
      <c r="B56" s="126" t="s">
        <v>16</v>
      </c>
      <c r="C56" s="156" t="s">
        <v>15</v>
      </c>
      <c r="D56" s="115"/>
      <c r="E56" s="128"/>
      <c r="F56" s="117"/>
    </row>
    <row r="57" spans="2:6">
      <c r="B57" s="126" t="s">
        <v>17</v>
      </c>
      <c r="C57" s="127"/>
      <c r="D57" s="115"/>
      <c r="E57" s="128"/>
      <c r="F57" s="117"/>
    </row>
    <row r="58" spans="2:6" ht="15.75" thickBot="1">
      <c r="B58" s="129" t="s">
        <v>18</v>
      </c>
      <c r="C58" s="127"/>
      <c r="D58" s="115"/>
      <c r="E58" s="128"/>
      <c r="F58" s="130"/>
    </row>
    <row r="59" spans="2:6" ht="15.75" thickBot="1">
      <c r="B59" s="401" t="s">
        <v>19</v>
      </c>
      <c r="C59" s="401" t="s">
        <v>20</v>
      </c>
      <c r="D59" s="402" t="s">
        <v>21</v>
      </c>
      <c r="E59" s="403" t="s">
        <v>22</v>
      </c>
      <c r="F59" s="404" t="s">
        <v>23</v>
      </c>
    </row>
    <row r="60" spans="2:6">
      <c r="B60" s="131">
        <v>3200000000</v>
      </c>
      <c r="C60" s="131" t="s">
        <v>32</v>
      </c>
      <c r="D60" s="132">
        <v>1</v>
      </c>
      <c r="E60" s="133">
        <v>2489855</v>
      </c>
      <c r="F60" s="134">
        <f>E60*D60</f>
        <v>2489855</v>
      </c>
    </row>
    <row r="61" spans="2:6" ht="15.75" thickBot="1">
      <c r="B61" s="135"/>
      <c r="C61" s="136"/>
      <c r="D61" s="137"/>
      <c r="E61" s="138" t="s">
        <v>24</v>
      </c>
      <c r="F61" s="139">
        <f>F60+F19</f>
        <v>2489855</v>
      </c>
    </row>
    <row r="63" spans="2:6" ht="15.75" thickBot="1"/>
    <row r="64" spans="2:6" ht="15.75" thickBot="1">
      <c r="B64" s="144"/>
      <c r="C64" s="141" t="s">
        <v>28</v>
      </c>
      <c r="D64" s="145"/>
      <c r="E64" s="146"/>
      <c r="F64" s="147"/>
    </row>
    <row r="65" spans="2:6">
      <c r="B65" s="148" t="s">
        <v>6</v>
      </c>
      <c r="C65" s="178" t="s">
        <v>109</v>
      </c>
      <c r="D65" s="149"/>
      <c r="E65" s="150" t="s">
        <v>7</v>
      </c>
      <c r="F65" s="151"/>
    </row>
    <row r="66" spans="2:6">
      <c r="B66" s="152" t="s">
        <v>8</v>
      </c>
      <c r="C66" s="153" t="s">
        <v>119</v>
      </c>
      <c r="D66" s="154"/>
      <c r="E66" s="155"/>
      <c r="F66" s="151"/>
    </row>
    <row r="67" spans="2:6">
      <c r="B67" s="152" t="s">
        <v>10</v>
      </c>
      <c r="C67" s="156">
        <v>176531</v>
      </c>
      <c r="D67" s="157"/>
      <c r="E67" s="155" t="s">
        <v>11</v>
      </c>
      <c r="F67" s="151"/>
    </row>
    <row r="68" spans="2:6">
      <c r="B68" s="152" t="s">
        <v>12</v>
      </c>
      <c r="C68" s="156"/>
      <c r="D68" s="149"/>
      <c r="E68" s="158"/>
      <c r="F68" s="151"/>
    </row>
    <row r="69" spans="2:6">
      <c r="B69" s="142" t="s">
        <v>13</v>
      </c>
      <c r="C69" s="143">
        <v>34626</v>
      </c>
      <c r="D69" s="149"/>
      <c r="E69" s="159"/>
      <c r="F69" s="151"/>
    </row>
    <row r="70" spans="2:6">
      <c r="B70" s="152" t="s">
        <v>14</v>
      </c>
      <c r="C70" s="156">
        <v>2671</v>
      </c>
      <c r="D70" s="149"/>
      <c r="E70" s="159"/>
      <c r="F70" s="151"/>
    </row>
    <row r="71" spans="2:6">
      <c r="B71" s="160" t="s">
        <v>16</v>
      </c>
      <c r="C71" s="161">
        <v>7162</v>
      </c>
      <c r="D71" s="149"/>
      <c r="E71" s="162"/>
      <c r="F71" s="151"/>
    </row>
    <row r="72" spans="2:6">
      <c r="B72" s="160" t="s">
        <v>17</v>
      </c>
      <c r="C72" s="161"/>
      <c r="D72" s="149"/>
      <c r="E72" s="162"/>
      <c r="F72" s="151"/>
    </row>
    <row r="73" spans="2:6" ht="15.75" thickBot="1">
      <c r="B73" s="163" t="s">
        <v>18</v>
      </c>
      <c r="C73" s="161"/>
      <c r="D73" s="149"/>
      <c r="E73" s="162"/>
      <c r="F73" s="164"/>
    </row>
    <row r="74" spans="2:6" ht="15.75" thickBot="1">
      <c r="B74" s="165" t="s">
        <v>19</v>
      </c>
      <c r="C74" s="165" t="s">
        <v>20</v>
      </c>
      <c r="D74" s="166" t="s">
        <v>21</v>
      </c>
      <c r="E74" s="167" t="s">
        <v>22</v>
      </c>
      <c r="F74" s="168" t="s">
        <v>23</v>
      </c>
    </row>
    <row r="75" spans="2:6">
      <c r="B75" s="169" t="s">
        <v>137</v>
      </c>
      <c r="C75" s="169" t="s">
        <v>138</v>
      </c>
      <c r="D75" s="170">
        <v>1</v>
      </c>
      <c r="E75" s="171">
        <v>85140</v>
      </c>
      <c r="F75" s="172">
        <v>85140</v>
      </c>
    </row>
    <row r="76" spans="2:6" ht="15.75" thickBot="1">
      <c r="B76" s="173"/>
      <c r="C76" s="174"/>
      <c r="D76" s="175"/>
      <c r="E76" s="176" t="s">
        <v>24</v>
      </c>
      <c r="F76" s="177">
        <f>F75</f>
        <v>85140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8"/>
  <sheetViews>
    <sheetView workbookViewId="0">
      <selection activeCell="F16" sqref="B4:F16"/>
    </sheetView>
  </sheetViews>
  <sheetFormatPr baseColWidth="10" defaultRowHeight="15"/>
  <cols>
    <col min="2" max="2" width="35.28515625" style="194" customWidth="1"/>
    <col min="3" max="3" width="41.28515625" style="230" customWidth="1"/>
    <col min="4" max="4" width="11.42578125" style="230"/>
    <col min="5" max="5" width="12.28515625" style="304" bestFit="1" customWidth="1"/>
    <col min="6" max="6" width="11.42578125" style="304"/>
  </cols>
  <sheetData>
    <row r="2" spans="2:6" s="179" customFormat="1">
      <c r="B2" s="194"/>
      <c r="C2" s="230"/>
      <c r="D2" s="230"/>
      <c r="E2" s="304"/>
      <c r="F2" s="304"/>
    </row>
    <row r="3" spans="2:6" ht="15.75" thickBot="1"/>
    <row r="4" spans="2:6" ht="15.75" thickBot="1">
      <c r="B4" s="233"/>
      <c r="C4" s="141" t="s">
        <v>39</v>
      </c>
      <c r="D4" s="234"/>
      <c r="E4" s="345"/>
      <c r="F4" s="346"/>
    </row>
    <row r="5" spans="2:6">
      <c r="B5" s="237" t="s">
        <v>6</v>
      </c>
      <c r="C5" s="264" t="s">
        <v>98</v>
      </c>
      <c r="D5" s="234"/>
      <c r="E5" s="238" t="s">
        <v>7</v>
      </c>
      <c r="F5" s="347"/>
    </row>
    <row r="6" spans="2:6">
      <c r="B6" s="240" t="s">
        <v>8</v>
      </c>
      <c r="C6" s="265" t="s">
        <v>97</v>
      </c>
      <c r="D6" s="258"/>
      <c r="E6" s="241"/>
      <c r="F6" s="347"/>
    </row>
    <row r="7" spans="2:6">
      <c r="B7" s="240" t="s">
        <v>10</v>
      </c>
      <c r="C7" s="266"/>
      <c r="D7" s="259"/>
      <c r="E7" s="241" t="s">
        <v>11</v>
      </c>
      <c r="F7" s="347"/>
    </row>
    <row r="8" spans="2:6">
      <c r="B8" s="240" t="s">
        <v>12</v>
      </c>
      <c r="C8" s="266"/>
      <c r="D8" s="234"/>
      <c r="E8" s="242"/>
      <c r="F8" s="347"/>
    </row>
    <row r="9" spans="2:6">
      <c r="B9" s="142" t="s">
        <v>13</v>
      </c>
      <c r="C9" s="267"/>
      <c r="D9" s="234"/>
      <c r="E9" s="305"/>
      <c r="F9" s="347"/>
    </row>
    <row r="10" spans="2:6">
      <c r="B10" s="240" t="s">
        <v>14</v>
      </c>
      <c r="C10" s="266">
        <v>245609</v>
      </c>
      <c r="D10" s="234"/>
      <c r="E10" s="305"/>
      <c r="F10" s="347"/>
    </row>
    <row r="11" spans="2:6">
      <c r="B11" s="244" t="s">
        <v>16</v>
      </c>
      <c r="C11" s="268">
        <v>7171</v>
      </c>
      <c r="D11" s="234"/>
      <c r="E11" s="305"/>
      <c r="F11" s="347"/>
    </row>
    <row r="12" spans="2:6">
      <c r="B12" s="244" t="s">
        <v>17</v>
      </c>
      <c r="C12" s="268"/>
      <c r="D12" s="234"/>
      <c r="E12" s="305"/>
      <c r="F12" s="347"/>
    </row>
    <row r="13" spans="2:6" ht="15.75" thickBot="1">
      <c r="B13" s="244" t="s">
        <v>18</v>
      </c>
      <c r="C13" s="268"/>
      <c r="D13" s="234"/>
      <c r="E13" s="305"/>
      <c r="F13" s="348"/>
    </row>
    <row r="14" spans="2:6" ht="15.75" thickBot="1">
      <c r="B14" s="320" t="s">
        <v>19</v>
      </c>
      <c r="C14" s="263" t="s">
        <v>20</v>
      </c>
      <c r="D14" s="411" t="s">
        <v>21</v>
      </c>
      <c r="E14" s="313" t="s">
        <v>22</v>
      </c>
      <c r="F14" s="349" t="s">
        <v>23</v>
      </c>
    </row>
    <row r="15" spans="2:6" s="194" customFormat="1">
      <c r="B15" s="413" t="s">
        <v>30</v>
      </c>
      <c r="C15" s="414" t="s">
        <v>31</v>
      </c>
      <c r="D15" s="414">
        <v>1</v>
      </c>
      <c r="E15" s="412">
        <v>250000</v>
      </c>
      <c r="F15" s="321">
        <v>250000</v>
      </c>
    </row>
    <row r="16" spans="2:6" ht="15.75" thickBot="1">
      <c r="B16" s="275"/>
      <c r="C16" s="276"/>
      <c r="D16" s="261"/>
      <c r="E16" s="351" t="s">
        <v>24</v>
      </c>
      <c r="F16" s="352">
        <f>F15*D15</f>
        <v>250000</v>
      </c>
    </row>
    <row r="18" spans="2:6" ht="15.75" thickBot="1"/>
    <row r="19" spans="2:6" ht="15.75" thickBot="1">
      <c r="B19" s="233"/>
      <c r="C19" s="141" t="s">
        <v>40</v>
      </c>
      <c r="D19" s="234"/>
      <c r="E19" s="345"/>
      <c r="F19" s="346"/>
    </row>
    <row r="20" spans="2:6">
      <c r="B20" s="237" t="s">
        <v>6</v>
      </c>
      <c r="C20" s="264" t="s">
        <v>98</v>
      </c>
      <c r="D20" s="234"/>
      <c r="E20" s="238" t="s">
        <v>7</v>
      </c>
      <c r="F20" s="347"/>
    </row>
    <row r="21" spans="2:6">
      <c r="B21" s="240" t="s">
        <v>8</v>
      </c>
      <c r="C21" s="265" t="s">
        <v>97</v>
      </c>
      <c r="D21" s="258"/>
      <c r="E21" s="241"/>
      <c r="F21" s="347"/>
    </row>
    <row r="22" spans="2:6">
      <c r="B22" s="240" t="s">
        <v>10</v>
      </c>
      <c r="C22" s="266"/>
      <c r="D22" s="259"/>
      <c r="E22" s="241" t="s">
        <v>11</v>
      </c>
      <c r="F22" s="347"/>
    </row>
    <row r="23" spans="2:6">
      <c r="B23" s="240" t="s">
        <v>12</v>
      </c>
      <c r="C23" s="266"/>
      <c r="D23" s="234"/>
      <c r="E23" s="242"/>
      <c r="F23" s="347"/>
    </row>
    <row r="24" spans="2:6">
      <c r="B24" s="142" t="s">
        <v>13</v>
      </c>
      <c r="C24" s="267">
        <v>33371</v>
      </c>
      <c r="D24" s="234"/>
      <c r="E24" s="305"/>
      <c r="F24" s="347"/>
    </row>
    <row r="25" spans="2:6">
      <c r="B25" s="240" t="s">
        <v>14</v>
      </c>
      <c r="C25" s="266"/>
      <c r="D25" s="234"/>
      <c r="E25" s="305"/>
      <c r="F25" s="347"/>
    </row>
    <row r="26" spans="2:6">
      <c r="B26" s="244" t="s">
        <v>16</v>
      </c>
      <c r="C26" s="268">
        <v>7165</v>
      </c>
      <c r="D26" s="234"/>
      <c r="E26" s="305"/>
      <c r="F26" s="347"/>
    </row>
    <row r="27" spans="2:6">
      <c r="B27" s="244" t="s">
        <v>17</v>
      </c>
      <c r="C27" s="268"/>
      <c r="D27" s="234"/>
      <c r="E27" s="305"/>
      <c r="F27" s="347"/>
    </row>
    <row r="28" spans="2:6" ht="15.75" thickBot="1">
      <c r="B28" s="246" t="s">
        <v>18</v>
      </c>
      <c r="C28" s="268" t="s">
        <v>84</v>
      </c>
      <c r="D28" s="234"/>
      <c r="E28" s="305"/>
      <c r="F28" s="348"/>
    </row>
    <row r="29" spans="2:6" ht="15.75" thickBot="1">
      <c r="B29" s="257" t="s">
        <v>19</v>
      </c>
      <c r="C29" s="270" t="s">
        <v>20</v>
      </c>
      <c r="D29" s="274" t="s">
        <v>21</v>
      </c>
      <c r="E29" s="248" t="s">
        <v>22</v>
      </c>
      <c r="F29" s="349" t="s">
        <v>23</v>
      </c>
    </row>
    <row r="30" spans="2:6" s="179" customFormat="1" ht="15.75" thickBot="1">
      <c r="B30" s="279" t="s">
        <v>87</v>
      </c>
      <c r="C30" s="277" t="s">
        <v>104</v>
      </c>
      <c r="D30" s="280">
        <v>8</v>
      </c>
      <c r="E30" s="248">
        <v>45675</v>
      </c>
      <c r="F30" s="353">
        <f>E30*8</f>
        <v>365400</v>
      </c>
    </row>
    <row r="31" spans="2:6" s="179" customFormat="1" ht="15.75" thickBot="1">
      <c r="B31" s="279" t="s">
        <v>95</v>
      </c>
      <c r="C31" s="277" t="s">
        <v>105</v>
      </c>
      <c r="D31" s="280">
        <v>8</v>
      </c>
      <c r="E31" s="248">
        <v>70868</v>
      </c>
      <c r="F31" s="353">
        <f>E31*8</f>
        <v>566944</v>
      </c>
    </row>
    <row r="32" spans="2:6" s="179" customFormat="1" ht="15.75" thickBot="1">
      <c r="B32" s="279" t="s">
        <v>96</v>
      </c>
      <c r="C32" s="277" t="s">
        <v>106</v>
      </c>
      <c r="D32" s="280">
        <v>2</v>
      </c>
      <c r="E32" s="248">
        <v>79959</v>
      </c>
      <c r="F32" s="353">
        <f>E32*2</f>
        <v>159918</v>
      </c>
    </row>
    <row r="33" spans="2:6" s="179" customFormat="1" ht="15.75" thickBot="1">
      <c r="B33" s="279">
        <v>1110000</v>
      </c>
      <c r="C33" s="277" t="s">
        <v>34</v>
      </c>
      <c r="D33" s="280">
        <v>1</v>
      </c>
      <c r="E33" s="248">
        <v>280000</v>
      </c>
      <c r="F33" s="248">
        <v>280000</v>
      </c>
    </row>
    <row r="34" spans="2:6" s="179" customFormat="1" ht="15.75" thickBot="1">
      <c r="B34" s="279" t="s">
        <v>103</v>
      </c>
      <c r="C34" s="277" t="s">
        <v>107</v>
      </c>
      <c r="D34" s="280">
        <v>1</v>
      </c>
      <c r="E34" s="248">
        <v>250000</v>
      </c>
      <c r="F34" s="248">
        <v>250000</v>
      </c>
    </row>
    <row r="35" spans="2:6" s="179" customFormat="1" ht="15.75" thickBot="1">
      <c r="B35" s="279" t="s">
        <v>99</v>
      </c>
      <c r="C35" s="277" t="s">
        <v>108</v>
      </c>
      <c r="D35" s="280">
        <v>2</v>
      </c>
      <c r="E35" s="248">
        <v>206964</v>
      </c>
      <c r="F35" s="353">
        <f>E35*2</f>
        <v>413928</v>
      </c>
    </row>
    <row r="36" spans="2:6" s="179" customFormat="1" ht="15.75" thickBot="1">
      <c r="B36" s="279" t="s">
        <v>100</v>
      </c>
      <c r="C36" s="277" t="s">
        <v>102</v>
      </c>
      <c r="D36" s="280">
        <v>30</v>
      </c>
      <c r="E36" s="248">
        <v>0</v>
      </c>
      <c r="F36" s="248">
        <v>0</v>
      </c>
    </row>
    <row r="37" spans="2:6" s="179" customFormat="1" ht="15.75" thickBot="1">
      <c r="B37" s="279" t="s">
        <v>101</v>
      </c>
      <c r="C37" s="277" t="s">
        <v>102</v>
      </c>
      <c r="D37" s="280">
        <v>30</v>
      </c>
      <c r="E37" s="248">
        <v>0</v>
      </c>
      <c r="F37" s="248">
        <v>0</v>
      </c>
    </row>
    <row r="38" spans="2:6" ht="15.75" thickBot="1">
      <c r="B38" s="279"/>
      <c r="C38" s="277"/>
      <c r="D38" s="280"/>
      <c r="E38" s="248"/>
      <c r="F38" s="353"/>
    </row>
    <row r="39" spans="2:6" ht="15.75" thickBot="1">
      <c r="B39" s="279"/>
      <c r="C39" s="277"/>
      <c r="D39" s="278"/>
      <c r="E39" s="354" t="s">
        <v>24</v>
      </c>
      <c r="F39" s="352">
        <f>F30+F31+F32+F33+F34+F35</f>
        <v>2036190</v>
      </c>
    </row>
    <row r="40" spans="2:6">
      <c r="C40" s="277"/>
    </row>
    <row r="41" spans="2:6" ht="15.75" thickBot="1"/>
    <row r="42" spans="2:6" ht="15.75" thickBot="1">
      <c r="B42" s="233"/>
      <c r="C42" s="141" t="s">
        <v>41</v>
      </c>
      <c r="D42" s="234"/>
      <c r="E42" s="345"/>
      <c r="F42" s="346"/>
    </row>
    <row r="43" spans="2:6">
      <c r="B43" s="237" t="s">
        <v>6</v>
      </c>
      <c r="C43" s="269" t="s">
        <v>80</v>
      </c>
      <c r="D43" s="234"/>
      <c r="E43" s="238" t="s">
        <v>7</v>
      </c>
      <c r="F43" s="347"/>
    </row>
    <row r="44" spans="2:6">
      <c r="B44" s="240" t="s">
        <v>8</v>
      </c>
      <c r="C44" s="265" t="s">
        <v>81</v>
      </c>
      <c r="D44" s="258"/>
      <c r="E44" s="241"/>
      <c r="F44" s="347"/>
    </row>
    <row r="45" spans="2:6">
      <c r="B45" s="240" t="s">
        <v>10</v>
      </c>
      <c r="C45" s="266">
        <v>174338</v>
      </c>
      <c r="D45" s="259"/>
      <c r="E45" s="241" t="s">
        <v>11</v>
      </c>
      <c r="F45" s="347"/>
    </row>
    <row r="46" spans="2:6">
      <c r="B46" s="240" t="s">
        <v>12</v>
      </c>
      <c r="C46" s="266"/>
      <c r="D46" s="234"/>
      <c r="E46" s="242"/>
      <c r="F46" s="347"/>
    </row>
    <row r="47" spans="2:6">
      <c r="B47" s="142" t="s">
        <v>13</v>
      </c>
      <c r="C47" s="267">
        <v>33187</v>
      </c>
      <c r="D47" s="234"/>
      <c r="E47" s="305"/>
      <c r="F47" s="347"/>
    </row>
    <row r="48" spans="2:6">
      <c r="B48" s="240" t="s">
        <v>14</v>
      </c>
      <c r="C48" s="266" t="s">
        <v>79</v>
      </c>
      <c r="D48" s="234"/>
      <c r="E48" s="305"/>
      <c r="F48" s="347"/>
    </row>
    <row r="49" spans="2:6">
      <c r="B49" s="244" t="s">
        <v>16</v>
      </c>
      <c r="C49" s="268">
        <v>7074</v>
      </c>
      <c r="D49" s="234"/>
      <c r="E49" s="305"/>
      <c r="F49" s="347"/>
    </row>
    <row r="50" spans="2:6">
      <c r="B50" s="244" t="s">
        <v>17</v>
      </c>
      <c r="C50" s="268"/>
      <c r="D50" s="234"/>
      <c r="E50" s="305"/>
      <c r="F50" s="347"/>
    </row>
    <row r="51" spans="2:6" ht="15.75" thickBot="1">
      <c r="B51" s="246" t="s">
        <v>18</v>
      </c>
      <c r="C51" s="268" t="s">
        <v>84</v>
      </c>
      <c r="D51" s="234"/>
      <c r="E51" s="305"/>
      <c r="F51" s="348"/>
    </row>
    <row r="52" spans="2:6" ht="15.75" thickBot="1">
      <c r="B52" s="231" t="s">
        <v>19</v>
      </c>
      <c r="C52" s="270" t="s">
        <v>20</v>
      </c>
      <c r="D52" s="260" t="s">
        <v>21</v>
      </c>
      <c r="E52" s="248" t="s">
        <v>22</v>
      </c>
      <c r="F52" s="349" t="s">
        <v>23</v>
      </c>
    </row>
    <row r="53" spans="2:6">
      <c r="B53" s="232">
        <v>38827</v>
      </c>
      <c r="C53" s="271" t="s">
        <v>82</v>
      </c>
      <c r="D53" s="262">
        <v>2</v>
      </c>
      <c r="E53" s="250">
        <v>25000</v>
      </c>
      <c r="F53" s="350">
        <f>E53*D53</f>
        <v>50000</v>
      </c>
    </row>
    <row r="54" spans="2:6" s="179" customFormat="1">
      <c r="B54" s="255">
        <v>352060000</v>
      </c>
      <c r="C54" s="272" t="s">
        <v>83</v>
      </c>
      <c r="D54" s="263">
        <v>1</v>
      </c>
      <c r="E54" s="256">
        <v>40150</v>
      </c>
      <c r="F54" s="355">
        <v>40150</v>
      </c>
    </row>
    <row r="55" spans="2:6" ht="15.75" thickBot="1">
      <c r="B55" s="252"/>
      <c r="C55" s="273"/>
      <c r="D55" s="261"/>
      <c r="E55" s="351" t="s">
        <v>24</v>
      </c>
      <c r="F55" s="352">
        <f>F53+F54</f>
        <v>90150</v>
      </c>
    </row>
    <row r="57" spans="2:6" ht="15.75" thickBot="1"/>
    <row r="58" spans="2:6" ht="15.75" thickBot="1">
      <c r="B58" s="233"/>
      <c r="C58" s="141" t="s">
        <v>42</v>
      </c>
      <c r="D58" s="234"/>
      <c r="E58" s="345"/>
      <c r="F58" s="346"/>
    </row>
    <row r="59" spans="2:6">
      <c r="B59" s="237" t="s">
        <v>6</v>
      </c>
      <c r="C59" s="269" t="s">
        <v>136</v>
      </c>
      <c r="D59" s="234"/>
      <c r="E59" s="238" t="s">
        <v>7</v>
      </c>
      <c r="F59" s="347"/>
    </row>
    <row r="60" spans="2:6">
      <c r="B60" s="240" t="s">
        <v>8</v>
      </c>
      <c r="C60" s="265" t="s">
        <v>156</v>
      </c>
      <c r="D60" s="258"/>
      <c r="E60" s="241"/>
      <c r="F60" s="347"/>
    </row>
    <row r="61" spans="2:6">
      <c r="B61" s="240" t="s">
        <v>10</v>
      </c>
      <c r="C61" s="266">
        <v>176765</v>
      </c>
      <c r="D61" s="259"/>
      <c r="E61" s="241" t="s">
        <v>11</v>
      </c>
      <c r="F61" s="347"/>
    </row>
    <row r="62" spans="2:6">
      <c r="B62" s="240" t="s">
        <v>12</v>
      </c>
      <c r="C62" s="266"/>
      <c r="D62" s="234"/>
      <c r="E62" s="242"/>
      <c r="F62" s="347"/>
    </row>
    <row r="63" spans="2:6">
      <c r="B63" s="142" t="s">
        <v>13</v>
      </c>
      <c r="C63" s="267">
        <v>34600</v>
      </c>
      <c r="D63" s="234"/>
      <c r="E63" s="305"/>
      <c r="F63" s="347"/>
    </row>
    <row r="64" spans="2:6">
      <c r="B64" s="240" t="s">
        <v>14</v>
      </c>
      <c r="C64" s="266">
        <v>4500036516</v>
      </c>
      <c r="D64" s="234"/>
      <c r="E64" s="305"/>
      <c r="F64" s="347"/>
    </row>
    <row r="65" spans="2:6">
      <c r="B65" s="244" t="s">
        <v>16</v>
      </c>
      <c r="C65" s="268"/>
      <c r="D65" s="234"/>
      <c r="E65" s="305"/>
      <c r="F65" s="347"/>
    </row>
    <row r="66" spans="2:6">
      <c r="B66" s="244" t="s">
        <v>17</v>
      </c>
      <c r="C66" s="268"/>
      <c r="D66" s="234"/>
      <c r="E66" s="305"/>
      <c r="F66" s="347"/>
    </row>
    <row r="67" spans="2:6" ht="15.75" thickBot="1">
      <c r="B67" s="246" t="s">
        <v>18</v>
      </c>
      <c r="C67" s="268"/>
      <c r="D67" s="234"/>
      <c r="E67" s="305"/>
      <c r="F67" s="348"/>
    </row>
    <row r="68" spans="2:6" ht="15.75" thickBot="1">
      <c r="B68" s="231" t="s">
        <v>19</v>
      </c>
      <c r="C68" s="270" t="s">
        <v>20</v>
      </c>
      <c r="D68" s="341" t="s">
        <v>21</v>
      </c>
      <c r="E68" s="321" t="s">
        <v>22</v>
      </c>
      <c r="F68" s="356" t="s">
        <v>23</v>
      </c>
    </row>
    <row r="69" spans="2:6" s="323" customFormat="1" ht="15.75" thickBot="1">
      <c r="B69" s="257">
        <v>553858</v>
      </c>
      <c r="C69" s="342" t="s">
        <v>157</v>
      </c>
      <c r="D69" s="344">
        <v>2</v>
      </c>
      <c r="E69" s="321">
        <v>185200</v>
      </c>
      <c r="F69" s="353">
        <f>E69*D69</f>
        <v>370400</v>
      </c>
    </row>
    <row r="70" spans="2:6" s="323" customFormat="1" ht="15.75" thickBot="1">
      <c r="B70" s="257">
        <v>554012</v>
      </c>
      <c r="C70" s="342" t="s">
        <v>158</v>
      </c>
      <c r="D70" s="344">
        <v>2</v>
      </c>
      <c r="E70" s="321">
        <v>147806</v>
      </c>
      <c r="F70" s="353">
        <f>E70*D70</f>
        <v>295612</v>
      </c>
    </row>
    <row r="71" spans="2:6" s="323" customFormat="1" ht="15.75" thickBot="1">
      <c r="B71" s="257">
        <v>553855</v>
      </c>
      <c r="C71" s="342" t="s">
        <v>159</v>
      </c>
      <c r="D71" s="344">
        <v>1</v>
      </c>
      <c r="E71" s="321">
        <v>390000</v>
      </c>
      <c r="F71" s="321">
        <v>390000</v>
      </c>
    </row>
    <row r="72" spans="2:6">
      <c r="B72" s="232">
        <v>3200000000</v>
      </c>
      <c r="C72" s="271" t="s">
        <v>32</v>
      </c>
      <c r="D72" s="343">
        <v>1</v>
      </c>
      <c r="E72" s="318">
        <v>175000</v>
      </c>
      <c r="F72" s="318">
        <v>175000</v>
      </c>
    </row>
    <row r="73" spans="2:6" ht="15.75" thickBot="1">
      <c r="B73" s="252"/>
      <c r="C73" s="273"/>
      <c r="D73" s="261"/>
      <c r="E73" s="351" t="s">
        <v>24</v>
      </c>
      <c r="F73" s="352">
        <f>F69+F70+F71+F72</f>
        <v>1231012</v>
      </c>
    </row>
    <row r="75" spans="2:6" ht="15.75" thickBot="1"/>
    <row r="76" spans="2:6" ht="15.75" thickBot="1">
      <c r="B76" s="233"/>
      <c r="C76" s="141" t="s">
        <v>43</v>
      </c>
      <c r="D76" s="234"/>
      <c r="E76" s="345"/>
      <c r="F76" s="346"/>
    </row>
    <row r="77" spans="2:6">
      <c r="B77" s="237" t="s">
        <v>6</v>
      </c>
      <c r="C77" s="281" t="s">
        <v>136</v>
      </c>
      <c r="D77" s="234"/>
      <c r="E77" s="238" t="s">
        <v>7</v>
      </c>
      <c r="F77" s="347"/>
    </row>
    <row r="78" spans="2:6">
      <c r="B78" s="240" t="s">
        <v>8</v>
      </c>
      <c r="C78" s="265" t="s">
        <v>69</v>
      </c>
      <c r="D78" s="258"/>
      <c r="E78" s="241"/>
      <c r="F78" s="347"/>
    </row>
    <row r="79" spans="2:6">
      <c r="B79" s="240" t="s">
        <v>10</v>
      </c>
      <c r="C79" s="266"/>
      <c r="D79" s="259"/>
      <c r="E79" s="241" t="s">
        <v>11</v>
      </c>
      <c r="F79" s="347"/>
    </row>
    <row r="80" spans="2:6">
      <c r="B80" s="240" t="s">
        <v>12</v>
      </c>
      <c r="C80" s="266"/>
      <c r="D80" s="234"/>
      <c r="E80" s="242"/>
      <c r="F80" s="347"/>
    </row>
    <row r="81" spans="2:6">
      <c r="B81" s="142" t="s">
        <v>13</v>
      </c>
      <c r="C81" s="267"/>
      <c r="D81" s="234"/>
      <c r="E81" s="305"/>
      <c r="F81" s="347"/>
    </row>
    <row r="82" spans="2:6">
      <c r="B82" s="240" t="s">
        <v>14</v>
      </c>
      <c r="C82" s="266"/>
      <c r="D82" s="234"/>
      <c r="E82" s="305"/>
      <c r="F82" s="347"/>
    </row>
    <row r="83" spans="2:6">
      <c r="B83" s="244" t="s">
        <v>16</v>
      </c>
      <c r="C83" s="268"/>
      <c r="D83" s="234"/>
      <c r="E83" s="305"/>
      <c r="F83" s="347"/>
    </row>
    <row r="84" spans="2:6">
      <c r="B84" s="244" t="s">
        <v>17</v>
      </c>
      <c r="C84" s="268"/>
      <c r="D84" s="234"/>
      <c r="E84" s="305"/>
      <c r="F84" s="347"/>
    </row>
    <row r="85" spans="2:6" ht="15.75" thickBot="1">
      <c r="B85" s="246" t="s">
        <v>18</v>
      </c>
      <c r="C85" s="268"/>
      <c r="D85" s="234"/>
      <c r="E85" s="305"/>
      <c r="F85" s="348"/>
    </row>
    <row r="86" spans="2:6" ht="15.75" thickBot="1">
      <c r="B86" s="231" t="s">
        <v>19</v>
      </c>
      <c r="C86" s="270" t="s">
        <v>20</v>
      </c>
      <c r="D86" s="260" t="s">
        <v>21</v>
      </c>
      <c r="E86" s="248" t="s">
        <v>22</v>
      </c>
      <c r="F86" s="349" t="s">
        <v>23</v>
      </c>
    </row>
    <row r="87" spans="2:6">
      <c r="B87" s="232"/>
      <c r="C87" s="271"/>
      <c r="D87" s="262"/>
      <c r="E87" s="250"/>
      <c r="F87" s="350"/>
    </row>
    <row r="88" spans="2:6" ht="15.75" thickBot="1">
      <c r="B88" s="252"/>
      <c r="C88" s="273"/>
      <c r="D88" s="261"/>
      <c r="E88" s="351" t="s">
        <v>24</v>
      </c>
      <c r="F88" s="352">
        <f>F87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topLeftCell="A46" workbookViewId="0">
      <selection activeCell="F61" sqref="B49:F61"/>
    </sheetView>
  </sheetViews>
  <sheetFormatPr baseColWidth="10" defaultRowHeight="15"/>
  <cols>
    <col min="2" max="2" width="35.28515625" customWidth="1"/>
    <col min="3" max="3" width="53.28515625" bestFit="1" customWidth="1"/>
    <col min="5" max="6" width="11.42578125" style="197"/>
  </cols>
  <sheetData>
    <row r="2" spans="2:6" s="179" customFormat="1">
      <c r="E2" s="197"/>
      <c r="F2" s="197"/>
    </row>
    <row r="3" spans="2:6" ht="15.75" thickBot="1"/>
    <row r="4" spans="2:6" ht="15.75" thickBot="1">
      <c r="B4" s="374"/>
      <c r="C4" s="375" t="s">
        <v>46</v>
      </c>
      <c r="D4" s="365"/>
      <c r="E4" s="366"/>
      <c r="F4" s="367"/>
    </row>
    <row r="5" spans="2:6">
      <c r="B5" s="148" t="s">
        <v>6</v>
      </c>
      <c r="C5" s="300" t="s">
        <v>180</v>
      </c>
      <c r="D5" s="368"/>
      <c r="E5" s="218" t="s">
        <v>7</v>
      </c>
      <c r="F5" s="369"/>
    </row>
    <row r="6" spans="2:6">
      <c r="B6" s="152" t="s">
        <v>8</v>
      </c>
      <c r="C6" s="301" t="s">
        <v>177</v>
      </c>
      <c r="D6" s="154"/>
      <c r="E6" s="220"/>
      <c r="F6" s="369"/>
    </row>
    <row r="7" spans="2:6">
      <c r="B7" s="152" t="s">
        <v>10</v>
      </c>
      <c r="C7" s="302">
        <v>177574</v>
      </c>
      <c r="D7" s="157"/>
      <c r="E7" s="220" t="s">
        <v>11</v>
      </c>
      <c r="F7" s="369"/>
    </row>
    <row r="8" spans="2:6" ht="15.75" thickBot="1">
      <c r="B8" s="160" t="s">
        <v>12</v>
      </c>
      <c r="C8" s="303"/>
      <c r="D8" s="368"/>
      <c r="E8" s="222"/>
      <c r="F8" s="369"/>
    </row>
    <row r="9" spans="2:6" ht="15.75" thickBot="1">
      <c r="B9" s="372" t="s">
        <v>13</v>
      </c>
      <c r="C9" s="373">
        <v>35264</v>
      </c>
      <c r="D9" s="368"/>
      <c r="E9" s="368"/>
      <c r="F9" s="369"/>
    </row>
    <row r="10" spans="2:6">
      <c r="B10" s="370" t="s">
        <v>14</v>
      </c>
      <c r="C10" s="371">
        <v>141370</v>
      </c>
      <c r="D10" s="368"/>
      <c r="E10" s="368"/>
      <c r="F10" s="369"/>
    </row>
    <row r="11" spans="2:6">
      <c r="B11" s="160" t="s">
        <v>16</v>
      </c>
      <c r="C11" s="303">
        <v>7233</v>
      </c>
      <c r="D11" s="368"/>
      <c r="E11" s="368"/>
      <c r="F11" s="369"/>
    </row>
    <row r="12" spans="2:6">
      <c r="B12" s="160" t="s">
        <v>17</v>
      </c>
      <c r="C12" s="161"/>
      <c r="D12" s="368"/>
      <c r="E12" s="368"/>
      <c r="F12" s="369"/>
    </row>
    <row r="13" spans="2:6" ht="15.75" thickBot="1">
      <c r="B13" s="163" t="s">
        <v>18</v>
      </c>
      <c r="C13" s="161"/>
      <c r="D13" s="368"/>
      <c r="E13" s="368"/>
      <c r="F13" s="369"/>
    </row>
    <row r="14" spans="2:6" ht="15.75" thickBot="1">
      <c r="B14" s="376" t="s">
        <v>19</v>
      </c>
      <c r="C14" s="376" t="s">
        <v>20</v>
      </c>
      <c r="D14" s="377" t="s">
        <v>21</v>
      </c>
      <c r="E14" s="378" t="s">
        <v>22</v>
      </c>
      <c r="F14" s="379" t="s">
        <v>23</v>
      </c>
    </row>
    <row r="15" spans="2:6">
      <c r="B15" s="232">
        <v>9082603</v>
      </c>
      <c r="C15" s="232" t="s">
        <v>179</v>
      </c>
      <c r="D15" s="309">
        <v>2</v>
      </c>
      <c r="E15" s="250">
        <v>138000</v>
      </c>
      <c r="F15" s="350">
        <f>E15*D15</f>
        <v>276000</v>
      </c>
    </row>
    <row r="16" spans="2:6" ht="15.75" thickBot="1">
      <c r="B16" s="173"/>
      <c r="C16" s="174"/>
      <c r="D16" s="175"/>
      <c r="E16" s="229" t="s">
        <v>24</v>
      </c>
      <c r="F16" s="352">
        <f>F15</f>
        <v>276000</v>
      </c>
    </row>
    <row r="18" spans="2:6" ht="15.75" thickBot="1"/>
    <row r="19" spans="2:6" ht="15.75" thickBot="1">
      <c r="B19" s="374"/>
      <c r="C19" s="375" t="s">
        <v>47</v>
      </c>
      <c r="D19" s="365"/>
      <c r="E19" s="366"/>
      <c r="F19" s="367"/>
    </row>
    <row r="20" spans="2:6">
      <c r="B20" s="148" t="s">
        <v>6</v>
      </c>
      <c r="C20" s="178" t="s">
        <v>201</v>
      </c>
      <c r="D20" s="368"/>
      <c r="E20" s="218" t="s">
        <v>7</v>
      </c>
      <c r="F20" s="369"/>
    </row>
    <row r="21" spans="2:6">
      <c r="B21" s="152" t="s">
        <v>8</v>
      </c>
      <c r="C21" s="153" t="s">
        <v>202</v>
      </c>
      <c r="D21" s="154"/>
      <c r="E21" s="220"/>
      <c r="F21" s="369"/>
    </row>
    <row r="22" spans="2:6">
      <c r="B22" s="152" t="s">
        <v>10</v>
      </c>
      <c r="C22" s="156">
        <v>181267</v>
      </c>
      <c r="D22" s="157"/>
      <c r="E22" s="220" t="s">
        <v>11</v>
      </c>
      <c r="F22" s="369"/>
    </row>
    <row r="23" spans="2:6" ht="15.75" thickBot="1">
      <c r="B23" s="160" t="s">
        <v>12</v>
      </c>
      <c r="C23" s="161"/>
      <c r="D23" s="368"/>
      <c r="E23" s="222"/>
      <c r="F23" s="369"/>
    </row>
    <row r="24" spans="2:6" ht="15.75" thickBot="1">
      <c r="B24" s="372" t="s">
        <v>13</v>
      </c>
      <c r="C24" s="373">
        <v>37423</v>
      </c>
      <c r="D24" s="368"/>
      <c r="E24" s="368"/>
      <c r="F24" s="369"/>
    </row>
    <row r="25" spans="2:6">
      <c r="B25" s="370" t="s">
        <v>14</v>
      </c>
      <c r="C25" s="380" t="s">
        <v>181</v>
      </c>
      <c r="D25" s="368"/>
      <c r="E25" s="368"/>
      <c r="F25" s="369"/>
    </row>
    <row r="26" spans="2:6">
      <c r="B26" s="160" t="s">
        <v>16</v>
      </c>
      <c r="C26" s="161"/>
      <c r="D26" s="368"/>
      <c r="E26" s="368"/>
      <c r="F26" s="369"/>
    </row>
    <row r="27" spans="2:6">
      <c r="B27" s="160" t="s">
        <v>17</v>
      </c>
      <c r="C27" s="161"/>
      <c r="D27" s="368"/>
      <c r="E27" s="368"/>
      <c r="F27" s="369"/>
    </row>
    <row r="28" spans="2:6" ht="15.75" thickBot="1">
      <c r="B28" s="163" t="s">
        <v>18</v>
      </c>
      <c r="C28" s="161"/>
      <c r="D28" s="368"/>
      <c r="E28" s="368"/>
      <c r="F28" s="369"/>
    </row>
    <row r="29" spans="2:6" ht="15.75" thickBot="1">
      <c r="B29" s="376" t="s">
        <v>19</v>
      </c>
      <c r="C29" s="376" t="s">
        <v>20</v>
      </c>
      <c r="D29" s="377" t="s">
        <v>21</v>
      </c>
      <c r="E29" s="378" t="s">
        <v>22</v>
      </c>
      <c r="F29" s="379" t="s">
        <v>23</v>
      </c>
    </row>
    <row r="30" spans="2:6" s="179" customFormat="1">
      <c r="B30" s="182" t="s">
        <v>200</v>
      </c>
      <c r="C30" s="186" t="s">
        <v>203</v>
      </c>
      <c r="D30" s="186">
        <v>4</v>
      </c>
      <c r="E30" s="188">
        <v>77200</v>
      </c>
      <c r="F30" s="188">
        <f>E30*D30</f>
        <v>308800</v>
      </c>
    </row>
    <row r="31" spans="2:6" ht="15.75" thickBot="1">
      <c r="B31" s="183"/>
      <c r="C31" s="185"/>
      <c r="D31" s="175"/>
      <c r="E31" s="229" t="s">
        <v>24</v>
      </c>
      <c r="F31" s="202">
        <f>F30</f>
        <v>308800</v>
      </c>
    </row>
    <row r="33" spans="2:6" ht="15.75" thickBot="1"/>
    <row r="34" spans="2:6" ht="15.75" thickBot="1">
      <c r="B34" s="144"/>
      <c r="C34" s="141" t="s">
        <v>48</v>
      </c>
      <c r="D34" s="145"/>
      <c r="E34" s="228"/>
      <c r="F34" s="198"/>
    </row>
    <row r="35" spans="2:6">
      <c r="B35" s="148" t="s">
        <v>6</v>
      </c>
      <c r="C35" s="178" t="s">
        <v>114</v>
      </c>
      <c r="D35" s="149"/>
      <c r="E35" s="150" t="s">
        <v>7</v>
      </c>
      <c r="F35" s="199"/>
    </row>
    <row r="36" spans="2:6">
      <c r="B36" s="152" t="s">
        <v>8</v>
      </c>
      <c r="C36" s="153" t="s">
        <v>91</v>
      </c>
      <c r="D36" s="154"/>
      <c r="E36" s="155"/>
      <c r="F36" s="199"/>
    </row>
    <row r="37" spans="2:6">
      <c r="B37" s="152" t="s">
        <v>10</v>
      </c>
      <c r="C37" s="208">
        <v>174709</v>
      </c>
      <c r="D37" s="157"/>
      <c r="E37" s="155" t="s">
        <v>11</v>
      </c>
      <c r="F37" s="199"/>
    </row>
    <row r="38" spans="2:6">
      <c r="B38" s="152" t="s">
        <v>12</v>
      </c>
      <c r="C38" s="208"/>
      <c r="D38" s="149"/>
      <c r="E38" s="158"/>
      <c r="F38" s="199"/>
    </row>
    <row r="39" spans="2:6">
      <c r="B39" s="142" t="s">
        <v>13</v>
      </c>
      <c r="C39" s="209">
        <v>33328</v>
      </c>
      <c r="D39" s="149"/>
      <c r="E39" s="149"/>
      <c r="F39" s="199"/>
    </row>
    <row r="40" spans="2:6">
      <c r="B40" s="152" t="s">
        <v>14</v>
      </c>
      <c r="C40" s="208">
        <v>4700004597</v>
      </c>
      <c r="D40" s="149"/>
      <c r="E40" s="149"/>
      <c r="F40" s="199"/>
    </row>
    <row r="41" spans="2:6">
      <c r="B41" s="160" t="s">
        <v>16</v>
      </c>
      <c r="C41" s="161"/>
      <c r="D41" s="149"/>
      <c r="E41" s="149"/>
      <c r="F41" s="199"/>
    </row>
    <row r="42" spans="2:6">
      <c r="B42" s="160" t="s">
        <v>17</v>
      </c>
      <c r="C42" s="161"/>
      <c r="D42" s="149"/>
      <c r="E42" s="149"/>
      <c r="F42" s="199"/>
    </row>
    <row r="43" spans="2:6" ht="15.75" thickBot="1">
      <c r="B43" s="163" t="s">
        <v>18</v>
      </c>
      <c r="C43" s="161"/>
      <c r="D43" s="149"/>
      <c r="E43" s="149"/>
      <c r="F43" s="200"/>
    </row>
    <row r="44" spans="2:6" ht="15.75" thickBot="1">
      <c r="B44" s="165" t="s">
        <v>19</v>
      </c>
      <c r="C44" s="165" t="s">
        <v>20</v>
      </c>
      <c r="D44" s="166" t="s">
        <v>21</v>
      </c>
      <c r="E44" s="167" t="s">
        <v>22</v>
      </c>
      <c r="F44" s="201" t="s">
        <v>23</v>
      </c>
    </row>
    <row r="45" spans="2:6">
      <c r="B45" s="169">
        <v>9910000003</v>
      </c>
      <c r="C45" s="169" t="s">
        <v>130</v>
      </c>
      <c r="D45" s="170">
        <v>1</v>
      </c>
      <c r="E45" s="171">
        <v>250000</v>
      </c>
      <c r="F45" s="171">
        <v>250000</v>
      </c>
    </row>
    <row r="46" spans="2:6" ht="15.75" thickBot="1">
      <c r="B46" s="173"/>
      <c r="C46" s="174"/>
      <c r="D46" s="175"/>
      <c r="E46" s="229" t="s">
        <v>24</v>
      </c>
      <c r="F46" s="202">
        <f>F45</f>
        <v>250000</v>
      </c>
    </row>
    <row r="48" spans="2:6" ht="15.75" thickBot="1"/>
    <row r="49" spans="2:6" ht="15.75" thickBot="1">
      <c r="B49" s="144"/>
      <c r="C49" s="141" t="s">
        <v>49</v>
      </c>
      <c r="D49" s="145"/>
      <c r="E49" s="228"/>
      <c r="F49" s="198"/>
    </row>
    <row r="50" spans="2:6">
      <c r="B50" s="148" t="s">
        <v>6</v>
      </c>
      <c r="C50" s="178" t="s">
        <v>205</v>
      </c>
      <c r="D50" s="149"/>
      <c r="E50" s="150" t="s">
        <v>7</v>
      </c>
      <c r="F50" s="199"/>
    </row>
    <row r="51" spans="2:6">
      <c r="B51" s="152" t="s">
        <v>8</v>
      </c>
      <c r="C51" s="153" t="s">
        <v>182</v>
      </c>
      <c r="D51" s="154"/>
      <c r="E51" s="155"/>
      <c r="F51" s="199"/>
    </row>
    <row r="52" spans="2:6">
      <c r="B52" s="152" t="s">
        <v>10</v>
      </c>
      <c r="C52" s="156">
        <v>181461</v>
      </c>
      <c r="D52" s="157"/>
      <c r="E52" s="155" t="s">
        <v>11</v>
      </c>
      <c r="F52" s="199"/>
    </row>
    <row r="53" spans="2:6">
      <c r="B53" s="152" t="s">
        <v>12</v>
      </c>
      <c r="C53" s="156"/>
      <c r="D53" s="149"/>
      <c r="E53" s="158"/>
      <c r="F53" s="199"/>
    </row>
    <row r="54" spans="2:6">
      <c r="B54" s="142" t="s">
        <v>13</v>
      </c>
      <c r="C54" s="143">
        <v>377533</v>
      </c>
      <c r="D54" s="149"/>
      <c r="E54" s="149"/>
      <c r="F54" s="199"/>
    </row>
    <row r="55" spans="2:6">
      <c r="B55" s="152" t="s">
        <v>14</v>
      </c>
      <c r="C55" s="156" t="s">
        <v>206</v>
      </c>
      <c r="D55" s="149"/>
      <c r="E55" s="149"/>
      <c r="F55" s="199"/>
    </row>
    <row r="56" spans="2:6">
      <c r="B56" s="160" t="s">
        <v>16</v>
      </c>
      <c r="C56" s="161"/>
      <c r="D56" s="149"/>
      <c r="E56" s="149"/>
      <c r="F56" s="199"/>
    </row>
    <row r="57" spans="2:6">
      <c r="B57" s="160" t="s">
        <v>17</v>
      </c>
      <c r="C57" s="161"/>
      <c r="D57" s="149"/>
      <c r="E57" s="149"/>
      <c r="F57" s="199"/>
    </row>
    <row r="58" spans="2:6" ht="15.75" thickBot="1">
      <c r="B58" s="163" t="s">
        <v>18</v>
      </c>
      <c r="C58" s="161"/>
      <c r="D58" s="149"/>
      <c r="E58" s="149"/>
      <c r="F58" s="200"/>
    </row>
    <row r="59" spans="2:6" ht="15.75" thickBot="1">
      <c r="B59" s="165" t="s">
        <v>19</v>
      </c>
      <c r="C59" s="165" t="s">
        <v>20</v>
      </c>
      <c r="D59" s="166" t="s">
        <v>21</v>
      </c>
      <c r="E59" s="167" t="s">
        <v>22</v>
      </c>
      <c r="F59" s="201" t="s">
        <v>23</v>
      </c>
    </row>
    <row r="60" spans="2:6" s="179" customFormat="1">
      <c r="B60" s="182" t="s">
        <v>87</v>
      </c>
      <c r="C60" s="186" t="s">
        <v>207</v>
      </c>
      <c r="D60" s="186">
        <v>6</v>
      </c>
      <c r="E60" s="188">
        <v>47304</v>
      </c>
      <c r="F60" s="188">
        <f>E60*D60</f>
        <v>283824</v>
      </c>
    </row>
    <row r="61" spans="2:6" ht="15.75" thickBot="1">
      <c r="B61" s="183"/>
      <c r="C61" s="185"/>
      <c r="D61" s="175"/>
      <c r="E61" s="229" t="s">
        <v>24</v>
      </c>
      <c r="F61" s="202">
        <f>F60</f>
        <v>283824</v>
      </c>
    </row>
    <row r="63" spans="2:6" ht="15.75" thickBot="1"/>
    <row r="64" spans="2:6" ht="15.75" thickBot="1">
      <c r="B64" s="144"/>
      <c r="C64" s="141" t="s">
        <v>50</v>
      </c>
      <c r="D64" s="145"/>
      <c r="E64" s="228"/>
      <c r="F64" s="198"/>
    </row>
    <row r="65" spans="2:6">
      <c r="B65" s="148" t="s">
        <v>6</v>
      </c>
      <c r="C65" s="178" t="s">
        <v>44</v>
      </c>
      <c r="D65" s="149"/>
      <c r="E65" s="150" t="s">
        <v>7</v>
      </c>
      <c r="F65" s="199"/>
    </row>
    <row r="66" spans="2:6">
      <c r="B66" s="152" t="s">
        <v>8</v>
      </c>
      <c r="C66" s="153" t="s">
        <v>70</v>
      </c>
      <c r="D66" s="154"/>
      <c r="E66" s="155"/>
      <c r="F66" s="199"/>
    </row>
    <row r="67" spans="2:6">
      <c r="B67" s="152" t="s">
        <v>10</v>
      </c>
      <c r="C67" s="156">
        <v>174020</v>
      </c>
      <c r="D67" s="157"/>
      <c r="E67" s="155" t="s">
        <v>11</v>
      </c>
      <c r="F67" s="199"/>
    </row>
    <row r="68" spans="2:6">
      <c r="B68" s="152" t="s">
        <v>12</v>
      </c>
      <c r="C68" s="156"/>
      <c r="D68" s="149"/>
      <c r="E68" s="158"/>
      <c r="F68" s="199"/>
    </row>
    <row r="69" spans="2:6">
      <c r="B69" s="142" t="s">
        <v>13</v>
      </c>
      <c r="C69" s="143"/>
      <c r="D69" s="149"/>
      <c r="E69" s="149"/>
      <c r="F69" s="199"/>
    </row>
    <row r="70" spans="2:6">
      <c r="B70" s="152" t="s">
        <v>14</v>
      </c>
      <c r="C70" s="156"/>
      <c r="D70" s="149"/>
      <c r="E70" s="149"/>
      <c r="F70" s="199"/>
    </row>
    <row r="71" spans="2:6">
      <c r="B71" s="160" t="s">
        <v>16</v>
      </c>
      <c r="C71" s="161"/>
      <c r="D71" s="149"/>
      <c r="E71" s="149"/>
      <c r="F71" s="199"/>
    </row>
    <row r="72" spans="2:6">
      <c r="B72" s="160" t="s">
        <v>17</v>
      </c>
      <c r="C72" s="161"/>
      <c r="D72" s="149"/>
      <c r="E72" s="149"/>
      <c r="F72" s="199"/>
    </row>
    <row r="73" spans="2:6" ht="15.75" thickBot="1">
      <c r="B73" s="163" t="s">
        <v>18</v>
      </c>
      <c r="C73" s="161"/>
      <c r="D73" s="149"/>
      <c r="E73" s="149"/>
      <c r="F73" s="200"/>
    </row>
    <row r="74" spans="2:6" ht="15.75" thickBot="1">
      <c r="B74" s="165" t="s">
        <v>19</v>
      </c>
      <c r="C74" s="165" t="s">
        <v>20</v>
      </c>
      <c r="D74" s="290" t="s">
        <v>21</v>
      </c>
      <c r="E74" s="291" t="s">
        <v>22</v>
      </c>
      <c r="F74" s="292" t="s">
        <v>23</v>
      </c>
    </row>
    <row r="75" spans="2:6" s="179" customFormat="1">
      <c r="B75" s="283" t="s">
        <v>124</v>
      </c>
      <c r="C75" s="284" t="s">
        <v>120</v>
      </c>
      <c r="D75" s="169">
        <v>1</v>
      </c>
      <c r="E75" s="295">
        <v>24570</v>
      </c>
      <c r="F75" s="204">
        <f>E75*D75</f>
        <v>24570</v>
      </c>
    </row>
    <row r="76" spans="2:6" s="179" customFormat="1">
      <c r="B76" s="286">
        <v>90044</v>
      </c>
      <c r="C76" s="287" t="s">
        <v>121</v>
      </c>
      <c r="D76" s="286">
        <v>2</v>
      </c>
      <c r="E76" s="296">
        <v>12870</v>
      </c>
      <c r="F76" s="293">
        <f>E76*D76</f>
        <v>25740</v>
      </c>
    </row>
    <row r="77" spans="2:6" s="179" customFormat="1">
      <c r="B77" s="286">
        <v>9178</v>
      </c>
      <c r="C77" s="287" t="s">
        <v>122</v>
      </c>
      <c r="D77" s="286">
        <v>1</v>
      </c>
      <c r="E77" s="296">
        <v>220870</v>
      </c>
      <c r="F77" s="293">
        <f>E77*D77</f>
        <v>220870</v>
      </c>
    </row>
    <row r="78" spans="2:6">
      <c r="B78" s="285" t="s">
        <v>125</v>
      </c>
      <c r="C78" s="288" t="s">
        <v>123</v>
      </c>
      <c r="D78" s="286">
        <v>2</v>
      </c>
      <c r="E78" s="296">
        <v>25870</v>
      </c>
      <c r="F78" s="293">
        <f>E78*D78</f>
        <v>51740</v>
      </c>
    </row>
    <row r="79" spans="2:6" ht="15.75" thickBot="1">
      <c r="B79" s="173"/>
      <c r="C79" s="289"/>
      <c r="D79" s="298"/>
      <c r="E79" s="297" t="s">
        <v>24</v>
      </c>
      <c r="F79" s="294">
        <f>SUM(F75:F78)</f>
        <v>322920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2"/>
  <sheetViews>
    <sheetView topLeftCell="A61" workbookViewId="0">
      <selection activeCell="H70" sqref="H70"/>
    </sheetView>
  </sheetViews>
  <sheetFormatPr baseColWidth="10" defaultRowHeight="15"/>
  <cols>
    <col min="2" max="2" width="36.5703125" customWidth="1"/>
    <col min="3" max="3" width="47" bestFit="1" customWidth="1"/>
    <col min="6" max="6" width="11.42578125" style="197"/>
  </cols>
  <sheetData>
    <row r="2" spans="2:6" s="179" customFormat="1">
      <c r="F2" s="197"/>
    </row>
    <row r="3" spans="2:6" ht="15.75" thickBot="1"/>
    <row r="4" spans="2:6" ht="15.75" thickBot="1">
      <c r="B4" s="144"/>
      <c r="C4" s="205" t="s">
        <v>51</v>
      </c>
      <c r="D4" s="214"/>
      <c r="E4" s="215"/>
      <c r="F4" s="216"/>
    </row>
    <row r="5" spans="2:6">
      <c r="B5" s="148" t="s">
        <v>6</v>
      </c>
      <c r="C5" s="206" t="s">
        <v>85</v>
      </c>
      <c r="D5" s="217"/>
      <c r="E5" s="218" t="s">
        <v>7</v>
      </c>
      <c r="F5" s="219"/>
    </row>
    <row r="6" spans="2:6">
      <c r="B6" s="152" t="s">
        <v>8</v>
      </c>
      <c r="C6" s="207" t="s">
        <v>86</v>
      </c>
      <c r="D6" s="217"/>
      <c r="E6" s="220"/>
      <c r="F6" s="219"/>
    </row>
    <row r="7" spans="2:6">
      <c r="B7" s="152" t="s">
        <v>10</v>
      </c>
      <c r="C7" s="208"/>
      <c r="D7" s="221"/>
      <c r="E7" s="220" t="s">
        <v>11</v>
      </c>
      <c r="F7" s="219"/>
    </row>
    <row r="8" spans="2:6">
      <c r="B8" s="152" t="s">
        <v>12</v>
      </c>
      <c r="C8" s="208"/>
      <c r="D8" s="217"/>
      <c r="E8" s="222"/>
      <c r="F8" s="219"/>
    </row>
    <row r="9" spans="2:6">
      <c r="B9" s="142" t="s">
        <v>13</v>
      </c>
      <c r="C9" s="209"/>
      <c r="D9" s="217"/>
      <c r="E9" s="223"/>
      <c r="F9" s="219"/>
    </row>
    <row r="10" spans="2:6">
      <c r="B10" s="152" t="s">
        <v>14</v>
      </c>
      <c r="C10" s="208">
        <v>2207</v>
      </c>
      <c r="D10" s="217"/>
      <c r="E10" s="223"/>
      <c r="F10" s="219"/>
    </row>
    <row r="11" spans="2:6">
      <c r="B11" s="160" t="s">
        <v>16</v>
      </c>
      <c r="C11" s="210"/>
      <c r="D11" s="217"/>
      <c r="E11" s="224"/>
      <c r="F11" s="219"/>
    </row>
    <row r="12" spans="2:6">
      <c r="B12" s="160" t="s">
        <v>17</v>
      </c>
      <c r="C12" s="210"/>
      <c r="D12" s="217"/>
      <c r="E12" s="224"/>
      <c r="F12" s="219"/>
    </row>
    <row r="13" spans="2:6" ht="15.75" thickBot="1">
      <c r="B13" s="163" t="s">
        <v>18</v>
      </c>
      <c r="C13" s="210"/>
      <c r="D13" s="225"/>
      <c r="E13" s="226"/>
      <c r="F13" s="227"/>
    </row>
    <row r="14" spans="2:6" ht="15.75" thickBot="1">
      <c r="B14" s="165" t="s">
        <v>19</v>
      </c>
      <c r="C14" s="165" t="s">
        <v>20</v>
      </c>
      <c r="D14" s="211" t="s">
        <v>21</v>
      </c>
      <c r="E14" s="212" t="s">
        <v>22</v>
      </c>
      <c r="F14" s="213" t="s">
        <v>23</v>
      </c>
    </row>
    <row r="15" spans="2:6">
      <c r="B15" s="169" t="s">
        <v>87</v>
      </c>
      <c r="C15" s="169" t="s">
        <v>88</v>
      </c>
      <c r="D15" s="170">
        <v>1</v>
      </c>
      <c r="E15" s="171">
        <v>51100</v>
      </c>
      <c r="F15" s="171">
        <v>51100</v>
      </c>
    </row>
    <row r="16" spans="2:6" ht="15.75" thickBot="1">
      <c r="B16" s="173"/>
      <c r="C16" s="174"/>
      <c r="D16" s="175"/>
      <c r="E16" s="176" t="s">
        <v>24</v>
      </c>
      <c r="F16" s="202">
        <f>F15</f>
        <v>51100</v>
      </c>
    </row>
    <row r="18" spans="2:6" ht="15.75" thickBot="1"/>
    <row r="19" spans="2:6" ht="15.75" thickBot="1">
      <c r="B19" s="144"/>
      <c r="C19" s="141" t="s">
        <v>52</v>
      </c>
      <c r="D19" s="145"/>
      <c r="E19" s="146"/>
      <c r="F19" s="198"/>
    </row>
    <row r="20" spans="2:6">
      <c r="B20" s="148" t="s">
        <v>6</v>
      </c>
      <c r="C20" s="300" t="s">
        <v>128</v>
      </c>
      <c r="D20" s="149"/>
      <c r="E20" s="150" t="s">
        <v>7</v>
      </c>
      <c r="F20" s="199"/>
    </row>
    <row r="21" spans="2:6">
      <c r="B21" s="152" t="s">
        <v>8</v>
      </c>
      <c r="C21" s="301" t="s">
        <v>70</v>
      </c>
      <c r="D21" s="154"/>
      <c r="E21" s="155"/>
      <c r="F21" s="199"/>
    </row>
    <row r="22" spans="2:6">
      <c r="B22" s="152" t="s">
        <v>10</v>
      </c>
      <c r="C22" s="156">
        <v>174674</v>
      </c>
      <c r="D22" s="157"/>
      <c r="E22" s="155" t="s">
        <v>11</v>
      </c>
      <c r="F22" s="199"/>
    </row>
    <row r="23" spans="2:6">
      <c r="B23" s="152" t="s">
        <v>12</v>
      </c>
      <c r="C23" s="156"/>
      <c r="D23" s="149"/>
      <c r="E23" s="158"/>
      <c r="F23" s="199"/>
    </row>
    <row r="24" spans="2:6">
      <c r="B24" s="142" t="s">
        <v>13</v>
      </c>
      <c r="C24" s="143">
        <v>33441</v>
      </c>
      <c r="D24" s="149"/>
      <c r="E24" s="159"/>
      <c r="F24" s="199"/>
    </row>
    <row r="25" spans="2:6">
      <c r="B25" s="152" t="s">
        <v>14</v>
      </c>
      <c r="C25" s="156">
        <v>7178</v>
      </c>
      <c r="D25" s="149"/>
      <c r="E25" s="159"/>
      <c r="F25" s="199"/>
    </row>
    <row r="26" spans="2:6">
      <c r="B26" s="160" t="s">
        <v>16</v>
      </c>
      <c r="C26" s="161">
        <v>7178</v>
      </c>
      <c r="D26" s="149"/>
      <c r="E26" s="162"/>
      <c r="F26" s="199"/>
    </row>
    <row r="27" spans="2:6">
      <c r="B27" s="160" t="s">
        <v>17</v>
      </c>
      <c r="C27" s="161"/>
      <c r="D27" s="149"/>
      <c r="E27" s="162"/>
      <c r="F27" s="199"/>
    </row>
    <row r="28" spans="2:6" ht="15.75" thickBot="1">
      <c r="B28" s="163" t="s">
        <v>18</v>
      </c>
      <c r="C28" s="161"/>
      <c r="D28" s="149"/>
      <c r="E28" s="162"/>
      <c r="F28" s="200"/>
    </row>
    <row r="29" spans="2:6" ht="15.75" thickBot="1">
      <c r="B29" s="165" t="s">
        <v>19</v>
      </c>
      <c r="C29" s="165" t="s">
        <v>20</v>
      </c>
      <c r="D29" s="166" t="s">
        <v>21</v>
      </c>
      <c r="E29" s="167" t="s">
        <v>22</v>
      </c>
      <c r="F29" s="201" t="s">
        <v>23</v>
      </c>
    </row>
    <row r="30" spans="2:6" s="179" customFormat="1" ht="15.75" thickBot="1">
      <c r="B30" s="301" t="s">
        <v>146</v>
      </c>
      <c r="C30" s="195" t="s">
        <v>147</v>
      </c>
      <c r="D30" s="184">
        <v>12</v>
      </c>
      <c r="E30" s="189">
        <v>12000</v>
      </c>
      <c r="F30" s="202">
        <f>E30*D30</f>
        <v>144000</v>
      </c>
    </row>
    <row r="31" spans="2:6" ht="15.75" thickBot="1">
      <c r="B31" s="173"/>
      <c r="C31" s="174"/>
      <c r="D31" s="175"/>
      <c r="E31" s="176" t="s">
        <v>24</v>
      </c>
      <c r="F31" s="202">
        <f>E30*D30</f>
        <v>144000</v>
      </c>
    </row>
    <row r="33" spans="2:6" ht="15.75" thickBot="1"/>
    <row r="34" spans="2:6" ht="15.75" thickBot="1">
      <c r="B34" s="144"/>
      <c r="C34" s="141" t="s">
        <v>53</v>
      </c>
      <c r="D34" s="145"/>
      <c r="E34" s="146"/>
      <c r="F34" s="198"/>
    </row>
    <row r="35" spans="2:6">
      <c r="B35" s="148" t="s">
        <v>6</v>
      </c>
      <c r="C35" s="178" t="s">
        <v>92</v>
      </c>
      <c r="D35" s="149"/>
      <c r="E35" s="150" t="s">
        <v>7</v>
      </c>
      <c r="F35" s="199"/>
    </row>
    <row r="36" spans="2:6">
      <c r="B36" s="152" t="s">
        <v>8</v>
      </c>
      <c r="C36" s="153" t="s">
        <v>93</v>
      </c>
      <c r="D36" s="154"/>
      <c r="E36" s="155"/>
      <c r="F36" s="199"/>
    </row>
    <row r="37" spans="2:6">
      <c r="B37" s="152" t="s">
        <v>10</v>
      </c>
      <c r="C37" s="156">
        <v>174787</v>
      </c>
      <c r="D37" s="157"/>
      <c r="E37" s="155" t="s">
        <v>11</v>
      </c>
      <c r="F37" s="199"/>
    </row>
    <row r="38" spans="2:6">
      <c r="B38" s="152" t="s">
        <v>12</v>
      </c>
      <c r="C38" s="156"/>
      <c r="D38" s="149"/>
      <c r="E38" s="158"/>
      <c r="F38" s="199"/>
    </row>
    <row r="39" spans="2:6">
      <c r="B39" s="142" t="s">
        <v>13</v>
      </c>
      <c r="C39" s="143">
        <v>33466</v>
      </c>
      <c r="D39" s="149"/>
      <c r="E39" s="159"/>
      <c r="F39" s="199"/>
    </row>
    <row r="40" spans="2:6">
      <c r="B40" s="152" t="s">
        <v>14</v>
      </c>
      <c r="C40" s="156">
        <v>46761</v>
      </c>
      <c r="D40" s="149"/>
      <c r="E40" s="159"/>
      <c r="F40" s="199"/>
    </row>
    <row r="41" spans="2:6">
      <c r="B41" s="160" t="s">
        <v>16</v>
      </c>
      <c r="C41" s="161">
        <v>7106</v>
      </c>
      <c r="D41" s="149"/>
      <c r="E41" s="162"/>
      <c r="F41" s="199"/>
    </row>
    <row r="42" spans="2:6">
      <c r="B42" s="160" t="s">
        <v>17</v>
      </c>
      <c r="C42" s="161"/>
      <c r="D42" s="149"/>
      <c r="E42" s="162"/>
      <c r="F42" s="199"/>
    </row>
    <row r="43" spans="2:6" ht="15.75" thickBot="1">
      <c r="B43" s="163" t="s">
        <v>18</v>
      </c>
      <c r="C43" s="161" t="s">
        <v>84</v>
      </c>
      <c r="D43" s="149"/>
      <c r="E43" s="162"/>
      <c r="F43" s="200"/>
    </row>
    <row r="44" spans="2:6" ht="15.75" thickBot="1">
      <c r="B44" s="165" t="s">
        <v>19</v>
      </c>
      <c r="C44" s="165" t="s">
        <v>20</v>
      </c>
      <c r="D44" s="166" t="s">
        <v>21</v>
      </c>
      <c r="E44" s="167" t="s">
        <v>22</v>
      </c>
      <c r="F44" s="201" t="s">
        <v>23</v>
      </c>
    </row>
    <row r="45" spans="2:6" s="179" customFormat="1" ht="15.75" thickBot="1">
      <c r="B45" s="187" t="s">
        <v>87</v>
      </c>
      <c r="C45" s="190" t="s">
        <v>88</v>
      </c>
      <c r="D45" s="191">
        <v>2</v>
      </c>
      <c r="E45" s="171">
        <v>70000</v>
      </c>
      <c r="F45" s="204">
        <f>E45*D45</f>
        <v>140000</v>
      </c>
    </row>
    <row r="46" spans="2:6" ht="15.75" thickBot="1">
      <c r="B46" s="183"/>
      <c r="C46" s="185"/>
      <c r="D46" s="175"/>
      <c r="E46" s="176" t="s">
        <v>24</v>
      </c>
      <c r="F46" s="204">
        <f>F45</f>
        <v>140000</v>
      </c>
    </row>
    <row r="48" spans="2:6" ht="15.75" thickBot="1"/>
    <row r="49" spans="2:6" ht="15.75" thickBot="1">
      <c r="B49" s="144"/>
      <c r="C49" s="141" t="s">
        <v>54</v>
      </c>
      <c r="D49" s="145"/>
      <c r="E49" s="146"/>
      <c r="F49" s="198"/>
    </row>
    <row r="50" spans="2:6">
      <c r="B50" s="148" t="s">
        <v>6</v>
      </c>
      <c r="C50" s="178" t="s">
        <v>114</v>
      </c>
      <c r="D50" s="149"/>
      <c r="E50" s="150" t="s">
        <v>7</v>
      </c>
      <c r="F50" s="199"/>
    </row>
    <row r="51" spans="2:6">
      <c r="B51" s="152" t="s">
        <v>8</v>
      </c>
      <c r="C51" s="153" t="s">
        <v>91</v>
      </c>
      <c r="D51" s="154"/>
      <c r="E51" s="155"/>
      <c r="F51" s="199"/>
    </row>
    <row r="52" spans="2:6">
      <c r="B52" s="152" t="s">
        <v>10</v>
      </c>
      <c r="C52" s="336">
        <v>175213</v>
      </c>
      <c r="D52" s="157"/>
      <c r="E52" s="155" t="s">
        <v>11</v>
      </c>
      <c r="F52" s="199"/>
    </row>
    <row r="53" spans="2:6">
      <c r="B53" s="152" t="s">
        <v>12</v>
      </c>
      <c r="C53" s="156"/>
      <c r="D53" s="149"/>
      <c r="E53" s="158"/>
      <c r="F53" s="199"/>
    </row>
    <row r="54" spans="2:6">
      <c r="B54" s="142" t="s">
        <v>13</v>
      </c>
      <c r="C54" s="335">
        <v>33022</v>
      </c>
      <c r="D54" s="149"/>
      <c r="E54" s="159"/>
      <c r="F54" s="199"/>
    </row>
    <row r="55" spans="2:6">
      <c r="B55" s="152" t="s">
        <v>14</v>
      </c>
      <c r="C55" s="156"/>
      <c r="D55" s="149"/>
      <c r="E55" s="159"/>
      <c r="F55" s="199"/>
    </row>
    <row r="56" spans="2:6">
      <c r="B56" s="160" t="s">
        <v>16</v>
      </c>
      <c r="C56" s="161"/>
      <c r="D56" s="149"/>
      <c r="E56" s="162"/>
      <c r="F56" s="199"/>
    </row>
    <row r="57" spans="2:6">
      <c r="B57" s="160" t="s">
        <v>17</v>
      </c>
      <c r="C57" s="161"/>
      <c r="D57" s="149"/>
      <c r="E57" s="162"/>
      <c r="F57" s="199"/>
    </row>
    <row r="58" spans="2:6" ht="15.75" thickBot="1">
      <c r="B58" s="163" t="s">
        <v>18</v>
      </c>
      <c r="C58" s="161"/>
      <c r="D58" s="149"/>
      <c r="E58" s="162"/>
      <c r="F58" s="200"/>
    </row>
    <row r="59" spans="2:6" ht="15.75" thickBot="1">
      <c r="B59" s="165" t="s">
        <v>19</v>
      </c>
      <c r="C59" s="165" t="s">
        <v>20</v>
      </c>
      <c r="D59" s="166" t="s">
        <v>21</v>
      </c>
      <c r="E59" s="291" t="s">
        <v>22</v>
      </c>
      <c r="F59" s="201" t="s">
        <v>23</v>
      </c>
    </row>
    <row r="60" spans="2:6" s="323" customFormat="1">
      <c r="B60" s="283" t="s">
        <v>141</v>
      </c>
      <c r="C60" s="283" t="s">
        <v>142</v>
      </c>
      <c r="D60" s="284">
        <v>73</v>
      </c>
      <c r="E60" s="326">
        <v>54474</v>
      </c>
      <c r="F60" s="337">
        <v>54474</v>
      </c>
    </row>
    <row r="61" spans="2:6" ht="15.75" thickBot="1">
      <c r="B61" s="173"/>
      <c r="C61" s="174"/>
      <c r="D61" s="175"/>
      <c r="E61" s="176" t="s">
        <v>24</v>
      </c>
      <c r="F61" s="202">
        <f>F60</f>
        <v>54474</v>
      </c>
    </row>
    <row r="63" spans="2:6" ht="15.75" thickBot="1"/>
    <row r="64" spans="2:6" ht="15.75" thickBot="1">
      <c r="B64" s="144"/>
      <c r="C64" s="141" t="s">
        <v>55</v>
      </c>
      <c r="D64" s="145"/>
      <c r="E64" s="146"/>
      <c r="F64" s="198"/>
    </row>
    <row r="65" spans="2:6">
      <c r="B65" s="148" t="s">
        <v>6</v>
      </c>
      <c r="C65" s="300" t="s">
        <v>165</v>
      </c>
      <c r="D65" s="149"/>
      <c r="E65" s="150" t="s">
        <v>7</v>
      </c>
      <c r="F65" s="199"/>
    </row>
    <row r="66" spans="2:6">
      <c r="B66" s="152" t="s">
        <v>8</v>
      </c>
      <c r="C66" s="301" t="s">
        <v>131</v>
      </c>
      <c r="D66" s="154"/>
      <c r="E66" s="155"/>
      <c r="F66" s="199"/>
    </row>
    <row r="67" spans="2:6">
      <c r="B67" s="152" t="s">
        <v>10</v>
      </c>
      <c r="C67" s="156">
        <v>176587</v>
      </c>
      <c r="D67" s="157"/>
      <c r="E67" s="155" t="s">
        <v>11</v>
      </c>
      <c r="F67" s="199"/>
    </row>
    <row r="68" spans="2:6">
      <c r="B68" s="152" t="s">
        <v>12</v>
      </c>
      <c r="C68" s="156"/>
      <c r="D68" s="149"/>
      <c r="E68" s="158"/>
      <c r="F68" s="199"/>
    </row>
    <row r="69" spans="2:6">
      <c r="B69" s="142" t="s">
        <v>13</v>
      </c>
      <c r="C69" s="143">
        <v>34612</v>
      </c>
      <c r="D69" s="149"/>
      <c r="E69" s="159"/>
      <c r="F69" s="199"/>
    </row>
    <row r="70" spans="2:6">
      <c r="B70" s="152" t="s">
        <v>14</v>
      </c>
      <c r="C70" s="156">
        <v>1554</v>
      </c>
      <c r="D70" s="149"/>
      <c r="E70" s="159"/>
      <c r="F70" s="199"/>
    </row>
    <row r="71" spans="2:6">
      <c r="B71" s="160" t="s">
        <v>16</v>
      </c>
      <c r="C71" s="161"/>
      <c r="D71" s="149"/>
      <c r="E71" s="162"/>
      <c r="F71" s="199"/>
    </row>
    <row r="72" spans="2:6">
      <c r="B72" s="160" t="s">
        <v>17</v>
      </c>
      <c r="C72" s="161"/>
      <c r="D72" s="149"/>
      <c r="E72" s="162"/>
      <c r="F72" s="199"/>
    </row>
    <row r="73" spans="2:6" ht="15.75" thickBot="1">
      <c r="B73" s="163" t="s">
        <v>18</v>
      </c>
      <c r="C73" s="161"/>
      <c r="D73" s="149"/>
      <c r="E73" s="162"/>
      <c r="F73" s="200"/>
    </row>
    <row r="74" spans="2:6" ht="15.75" thickBot="1">
      <c r="B74" s="165" t="s">
        <v>19</v>
      </c>
      <c r="C74" s="165" t="s">
        <v>20</v>
      </c>
      <c r="D74" s="290" t="s">
        <v>21</v>
      </c>
      <c r="E74" s="291" t="s">
        <v>22</v>
      </c>
      <c r="F74" s="292" t="s">
        <v>23</v>
      </c>
    </row>
    <row r="75" spans="2:6" s="323" customFormat="1" ht="15.75" thickBot="1">
      <c r="B75" s="283" t="s">
        <v>96</v>
      </c>
      <c r="C75" s="332" t="s">
        <v>166</v>
      </c>
      <c r="D75" s="184">
        <v>1</v>
      </c>
      <c r="E75" s="326">
        <v>79959</v>
      </c>
      <c r="F75" s="357">
        <v>79959</v>
      </c>
    </row>
    <row r="76" spans="2:6" s="323" customFormat="1" ht="15.75" thickBot="1">
      <c r="B76" s="283" t="s">
        <v>167</v>
      </c>
      <c r="C76" s="332" t="s">
        <v>168</v>
      </c>
      <c r="D76" s="184">
        <v>1</v>
      </c>
      <c r="E76" s="326">
        <v>77532</v>
      </c>
      <c r="F76" s="357">
        <v>77532</v>
      </c>
    </row>
    <row r="77" spans="2:6" s="323" customFormat="1" ht="15.75" thickBot="1">
      <c r="B77" s="283" t="s">
        <v>94</v>
      </c>
      <c r="C77" s="332" t="s">
        <v>169</v>
      </c>
      <c r="D77" s="184">
        <v>1</v>
      </c>
      <c r="E77" s="326">
        <v>311605</v>
      </c>
      <c r="F77" s="357">
        <v>311605</v>
      </c>
    </row>
    <row r="78" spans="2:6">
      <c r="B78" s="283" t="s">
        <v>170</v>
      </c>
      <c r="C78" s="283" t="s">
        <v>171</v>
      </c>
      <c r="D78" s="358">
        <v>1</v>
      </c>
      <c r="E78" s="189">
        <v>1206000</v>
      </c>
      <c r="F78" s="359">
        <v>1206000</v>
      </c>
    </row>
    <row r="79" spans="2:6" s="323" customFormat="1">
      <c r="B79" s="184" t="s">
        <v>172</v>
      </c>
      <c r="C79" s="184" t="s">
        <v>173</v>
      </c>
      <c r="D79" s="184">
        <v>30</v>
      </c>
      <c r="E79" s="326">
        <v>1500</v>
      </c>
      <c r="F79" s="357">
        <f>E79*D79</f>
        <v>45000</v>
      </c>
    </row>
    <row r="80" spans="2:6" s="323" customFormat="1">
      <c r="B80" s="184" t="s">
        <v>174</v>
      </c>
      <c r="C80" s="184" t="s">
        <v>175</v>
      </c>
      <c r="D80" s="184">
        <v>30</v>
      </c>
      <c r="E80" s="326">
        <v>1500</v>
      </c>
      <c r="F80" s="357">
        <f>E80*D80</f>
        <v>45000</v>
      </c>
    </row>
    <row r="81" spans="2:6" s="323" customFormat="1">
      <c r="B81" s="184" t="s">
        <v>30</v>
      </c>
      <c r="C81" s="184" t="s">
        <v>31</v>
      </c>
      <c r="D81" s="184">
        <v>1</v>
      </c>
      <c r="E81" s="326">
        <v>200000</v>
      </c>
      <c r="F81" s="357">
        <v>200000</v>
      </c>
    </row>
    <row r="82" spans="2:6" ht="15.75" thickBot="1">
      <c r="B82" s="173"/>
      <c r="C82" s="174"/>
      <c r="D82" s="175"/>
      <c r="E82" s="176" t="s">
        <v>24</v>
      </c>
      <c r="F82" s="202">
        <f>F75+F76+F77+F78+F79+F80+F81</f>
        <v>1965096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4"/>
  <sheetViews>
    <sheetView topLeftCell="A28" workbookViewId="0">
      <selection activeCell="I38" sqref="I38"/>
    </sheetView>
  </sheetViews>
  <sheetFormatPr baseColWidth="10" defaultRowHeight="15"/>
  <cols>
    <col min="2" max="2" width="38.42578125" customWidth="1"/>
    <col min="3" max="3" width="47.7109375" customWidth="1"/>
    <col min="5" max="5" width="11.42578125" style="327"/>
    <col min="6" max="6" width="13" style="327" bestFit="1" customWidth="1"/>
  </cols>
  <sheetData>
    <row r="2" spans="2:6" ht="15.75" thickBot="1"/>
    <row r="3" spans="2:6" ht="15.75" thickBot="1">
      <c r="B3" s="144"/>
      <c r="C3" s="141" t="s">
        <v>58</v>
      </c>
      <c r="D3" s="145"/>
      <c r="E3" s="228"/>
      <c r="F3" s="198"/>
    </row>
    <row r="4" spans="2:6">
      <c r="B4" s="148" t="s">
        <v>6</v>
      </c>
      <c r="C4" s="178" t="s">
        <v>116</v>
      </c>
      <c r="D4" s="149"/>
      <c r="E4" s="150" t="s">
        <v>7</v>
      </c>
      <c r="F4" s="199"/>
    </row>
    <row r="5" spans="2:6">
      <c r="B5" s="152" t="s">
        <v>8</v>
      </c>
      <c r="C5" s="153" t="s">
        <v>117</v>
      </c>
      <c r="D5" s="154"/>
      <c r="E5" s="155"/>
      <c r="F5" s="199"/>
    </row>
    <row r="6" spans="2:6">
      <c r="B6" s="152" t="s">
        <v>10</v>
      </c>
      <c r="C6" s="156">
        <v>176528</v>
      </c>
      <c r="D6" s="157"/>
      <c r="E6" s="155" t="s">
        <v>11</v>
      </c>
      <c r="F6" s="199"/>
    </row>
    <row r="7" spans="2:6">
      <c r="B7" s="152" t="s">
        <v>12</v>
      </c>
      <c r="C7" s="156"/>
      <c r="D7" s="149"/>
      <c r="E7" s="158"/>
      <c r="F7" s="199"/>
    </row>
    <row r="8" spans="2:6">
      <c r="B8" s="142" t="s">
        <v>13</v>
      </c>
      <c r="C8" s="143">
        <v>34239</v>
      </c>
      <c r="D8" s="149"/>
      <c r="E8" s="149"/>
      <c r="F8" s="199"/>
    </row>
    <row r="9" spans="2:6">
      <c r="B9" s="152" t="s">
        <v>14</v>
      </c>
      <c r="C9" s="156" t="s">
        <v>115</v>
      </c>
      <c r="D9" s="149"/>
      <c r="E9" s="149"/>
      <c r="F9" s="199"/>
    </row>
    <row r="10" spans="2:6">
      <c r="B10" s="160" t="s">
        <v>16</v>
      </c>
      <c r="C10" s="161"/>
      <c r="D10" s="149"/>
      <c r="E10" s="149"/>
      <c r="F10" s="199"/>
    </row>
    <row r="11" spans="2:6">
      <c r="B11" s="160" t="s">
        <v>17</v>
      </c>
      <c r="C11" s="161"/>
      <c r="D11" s="149"/>
      <c r="E11" s="149"/>
      <c r="F11" s="199"/>
    </row>
    <row r="12" spans="2:6" ht="15.75" thickBot="1">
      <c r="B12" s="163" t="s">
        <v>18</v>
      </c>
      <c r="C12" s="161"/>
      <c r="D12" s="149"/>
      <c r="E12" s="149"/>
      <c r="F12" s="200"/>
    </row>
    <row r="13" spans="2:6" ht="15.75" thickBot="1">
      <c r="B13" s="165" t="s">
        <v>19</v>
      </c>
      <c r="C13" s="165" t="s">
        <v>20</v>
      </c>
      <c r="D13" s="166" t="s">
        <v>21</v>
      </c>
      <c r="E13" s="167" t="s">
        <v>22</v>
      </c>
      <c r="F13" s="201" t="s">
        <v>23</v>
      </c>
    </row>
    <row r="14" spans="2:6">
      <c r="B14" s="169">
        <v>9910000003</v>
      </c>
      <c r="C14" s="169" t="s">
        <v>130</v>
      </c>
      <c r="D14" s="170">
        <v>1</v>
      </c>
      <c r="E14" s="171">
        <v>480000</v>
      </c>
      <c r="F14" s="203">
        <v>48000</v>
      </c>
    </row>
    <row r="15" spans="2:6" ht="15.75" thickBot="1">
      <c r="B15" s="173"/>
      <c r="C15" s="174"/>
      <c r="D15" s="175"/>
      <c r="E15" s="229" t="s">
        <v>24</v>
      </c>
      <c r="F15" s="202">
        <f>F14</f>
        <v>48000</v>
      </c>
    </row>
    <row r="16" spans="2:6" ht="15.75" thickBot="1"/>
    <row r="17" spans="2:6" ht="15.75" thickBot="1">
      <c r="B17" s="144"/>
      <c r="C17" s="141" t="s">
        <v>59</v>
      </c>
      <c r="D17" s="145"/>
      <c r="E17" s="228"/>
      <c r="F17" s="198"/>
    </row>
    <row r="18" spans="2:6">
      <c r="B18" s="148" t="s">
        <v>6</v>
      </c>
      <c r="C18" s="178" t="s">
        <v>110</v>
      </c>
      <c r="D18" s="149"/>
      <c r="E18" s="150" t="s">
        <v>7</v>
      </c>
      <c r="F18" s="199"/>
    </row>
    <row r="19" spans="2:6">
      <c r="B19" s="152" t="s">
        <v>8</v>
      </c>
      <c r="C19" s="153" t="s">
        <v>111</v>
      </c>
      <c r="D19" s="154"/>
      <c r="E19" s="155"/>
      <c r="F19" s="199"/>
    </row>
    <row r="20" spans="2:6">
      <c r="B20" s="152" t="s">
        <v>10</v>
      </c>
      <c r="C20" s="156">
        <v>175227</v>
      </c>
      <c r="D20" s="157"/>
      <c r="E20" s="155" t="s">
        <v>11</v>
      </c>
      <c r="F20" s="199"/>
    </row>
    <row r="21" spans="2:6">
      <c r="B21" s="152" t="s">
        <v>12</v>
      </c>
      <c r="C21" s="156"/>
      <c r="D21" s="149"/>
      <c r="E21" s="158"/>
      <c r="F21" s="199"/>
    </row>
    <row r="22" spans="2:6">
      <c r="B22" s="142" t="s">
        <v>13</v>
      </c>
      <c r="C22" s="143">
        <v>33874</v>
      </c>
      <c r="D22" s="149"/>
      <c r="E22" s="149"/>
      <c r="F22" s="199"/>
    </row>
    <row r="23" spans="2:6">
      <c r="B23" s="152" t="s">
        <v>14</v>
      </c>
      <c r="C23" s="156">
        <v>20142</v>
      </c>
      <c r="D23" s="149"/>
      <c r="E23" s="149"/>
      <c r="F23" s="199"/>
    </row>
    <row r="24" spans="2:6">
      <c r="B24" s="160" t="s">
        <v>16</v>
      </c>
      <c r="C24" s="161"/>
      <c r="D24" s="149"/>
      <c r="E24" s="149"/>
      <c r="F24" s="199"/>
    </row>
    <row r="25" spans="2:6">
      <c r="B25" s="160" t="s">
        <v>17</v>
      </c>
      <c r="C25" s="161"/>
      <c r="D25" s="149"/>
      <c r="E25" s="149"/>
      <c r="F25" s="199"/>
    </row>
    <row r="26" spans="2:6" ht="15.75" thickBot="1">
      <c r="B26" s="163" t="s">
        <v>18</v>
      </c>
      <c r="C26" s="161"/>
      <c r="D26" s="149"/>
      <c r="E26" s="149"/>
      <c r="F26" s="200"/>
    </row>
    <row r="27" spans="2:6" ht="15.75" thickBot="1">
      <c r="B27" s="165" t="s">
        <v>19</v>
      </c>
      <c r="C27" s="165" t="s">
        <v>20</v>
      </c>
      <c r="D27" s="166" t="s">
        <v>21</v>
      </c>
      <c r="E27" s="167" t="s">
        <v>22</v>
      </c>
      <c r="F27" s="201" t="s">
        <v>23</v>
      </c>
    </row>
    <row r="28" spans="2:6">
      <c r="B28" s="169" t="s">
        <v>112</v>
      </c>
      <c r="C28" s="169" t="s">
        <v>113</v>
      </c>
      <c r="D28" s="170">
        <v>1</v>
      </c>
      <c r="E28" s="171">
        <v>841500</v>
      </c>
      <c r="F28" s="203">
        <v>841500</v>
      </c>
    </row>
    <row r="29" spans="2:6" ht="15.75" thickBot="1">
      <c r="B29" s="173"/>
      <c r="C29" s="174"/>
      <c r="D29" s="175"/>
      <c r="E29" s="229" t="s">
        <v>24</v>
      </c>
      <c r="F29" s="202">
        <f>F28</f>
        <v>841500</v>
      </c>
    </row>
    <row r="30" spans="2:6" ht="15.75" thickBot="1"/>
    <row r="31" spans="2:6" ht="15.75" thickBot="1">
      <c r="B31" s="144"/>
      <c r="C31" s="141" t="s">
        <v>60</v>
      </c>
      <c r="D31" s="145"/>
      <c r="E31" s="228"/>
      <c r="F31" s="198"/>
    </row>
    <row r="32" spans="2:6">
      <c r="B32" s="148" t="s">
        <v>6</v>
      </c>
      <c r="C32" s="178" t="s">
        <v>209</v>
      </c>
      <c r="D32" s="149"/>
      <c r="E32" s="150" t="s">
        <v>7</v>
      </c>
      <c r="F32" s="199"/>
    </row>
    <row r="33" spans="2:6">
      <c r="B33" s="152" t="s">
        <v>8</v>
      </c>
      <c r="C33" s="153" t="s">
        <v>210</v>
      </c>
      <c r="D33" s="154"/>
      <c r="E33" s="155"/>
      <c r="F33" s="199"/>
    </row>
    <row r="34" spans="2:6">
      <c r="B34" s="152" t="s">
        <v>10</v>
      </c>
      <c r="C34" s="156">
        <v>182221</v>
      </c>
      <c r="D34" s="157"/>
      <c r="E34" s="155" t="s">
        <v>11</v>
      </c>
      <c r="F34" s="199"/>
    </row>
    <row r="35" spans="2:6">
      <c r="B35" s="152" t="s">
        <v>12</v>
      </c>
      <c r="C35" s="156"/>
      <c r="D35" s="149"/>
      <c r="E35" s="158"/>
      <c r="F35" s="199"/>
    </row>
    <row r="36" spans="2:6">
      <c r="B36" s="142" t="s">
        <v>13</v>
      </c>
      <c r="C36" s="143">
        <v>38089</v>
      </c>
      <c r="D36" s="149"/>
      <c r="E36" s="149"/>
      <c r="F36" s="199"/>
    </row>
    <row r="37" spans="2:6">
      <c r="B37" s="152" t="s">
        <v>14</v>
      </c>
      <c r="C37" s="156" t="s">
        <v>208</v>
      </c>
      <c r="D37" s="149"/>
      <c r="E37" s="149"/>
      <c r="F37" s="199"/>
    </row>
    <row r="38" spans="2:6">
      <c r="B38" s="160" t="s">
        <v>16</v>
      </c>
      <c r="C38" s="161"/>
      <c r="D38" s="149"/>
      <c r="E38" s="149"/>
      <c r="F38" s="199"/>
    </row>
    <row r="39" spans="2:6">
      <c r="B39" s="160" t="s">
        <v>17</v>
      </c>
      <c r="C39" s="161"/>
      <c r="D39" s="149"/>
      <c r="E39" s="149"/>
      <c r="F39" s="199"/>
    </row>
    <row r="40" spans="2:6" ht="15.75" thickBot="1">
      <c r="B40" s="163" t="s">
        <v>18</v>
      </c>
      <c r="C40" s="161"/>
      <c r="D40" s="149"/>
      <c r="E40" s="149"/>
      <c r="F40" s="200"/>
    </row>
    <row r="41" spans="2:6" ht="15.75" thickBot="1">
      <c r="B41" s="165" t="s">
        <v>19</v>
      </c>
      <c r="C41" s="165" t="s">
        <v>20</v>
      </c>
      <c r="D41" s="166" t="s">
        <v>21</v>
      </c>
      <c r="E41" s="167" t="s">
        <v>22</v>
      </c>
      <c r="F41" s="201" t="s">
        <v>23</v>
      </c>
    </row>
    <row r="42" spans="2:6">
      <c r="B42" s="169">
        <v>3200000000</v>
      </c>
      <c r="C42" s="192" t="s">
        <v>32</v>
      </c>
      <c r="D42" s="170">
        <v>1</v>
      </c>
      <c r="E42" s="171">
        <v>750000</v>
      </c>
      <c r="F42" s="203">
        <f>E42*D42</f>
        <v>750000</v>
      </c>
    </row>
    <row r="43" spans="2:6" ht="15.75" thickBot="1">
      <c r="B43" s="173"/>
      <c r="C43" s="174"/>
      <c r="D43" s="175"/>
      <c r="E43" s="229" t="s">
        <v>24</v>
      </c>
      <c r="F43" s="202">
        <f>F42</f>
        <v>750000</v>
      </c>
    </row>
    <row r="44" spans="2:6" ht="15.75" thickBot="1"/>
    <row r="45" spans="2:6" ht="15.75" thickBot="1">
      <c r="B45" s="144"/>
      <c r="C45" s="141" t="s">
        <v>61</v>
      </c>
      <c r="D45" s="145"/>
      <c r="E45" s="228"/>
      <c r="F45" s="198"/>
    </row>
    <row r="46" spans="2:6">
      <c r="B46" s="148" t="s">
        <v>6</v>
      </c>
      <c r="C46" s="178" t="s">
        <v>128</v>
      </c>
      <c r="D46" s="149"/>
      <c r="E46" s="150" t="s">
        <v>7</v>
      </c>
      <c r="F46" s="199"/>
    </row>
    <row r="47" spans="2:6">
      <c r="B47" s="152" t="s">
        <v>8</v>
      </c>
      <c r="C47" s="153" t="s">
        <v>70</v>
      </c>
      <c r="D47" s="154"/>
      <c r="E47" s="155"/>
      <c r="F47" s="199"/>
    </row>
    <row r="48" spans="2:6">
      <c r="B48" s="152" t="s">
        <v>10</v>
      </c>
      <c r="C48" s="156">
        <v>176174</v>
      </c>
      <c r="D48" s="157"/>
      <c r="E48" s="155" t="s">
        <v>11</v>
      </c>
      <c r="F48" s="199"/>
    </row>
    <row r="49" spans="2:6">
      <c r="B49" s="152" t="s">
        <v>12</v>
      </c>
      <c r="C49" s="156"/>
      <c r="D49" s="149"/>
      <c r="E49" s="158"/>
      <c r="F49" s="199"/>
    </row>
    <row r="50" spans="2:6">
      <c r="B50" s="142" t="s">
        <v>13</v>
      </c>
      <c r="C50" s="143">
        <v>34424</v>
      </c>
      <c r="D50" s="149"/>
      <c r="E50" s="149"/>
      <c r="F50" s="199"/>
    </row>
    <row r="51" spans="2:6">
      <c r="B51" s="152" t="s">
        <v>14</v>
      </c>
      <c r="C51" s="156">
        <v>7178</v>
      </c>
      <c r="D51" s="149"/>
      <c r="E51" s="149"/>
      <c r="F51" s="199"/>
    </row>
    <row r="52" spans="2:6">
      <c r="B52" s="160" t="s">
        <v>16</v>
      </c>
      <c r="C52" s="161">
        <v>7178</v>
      </c>
      <c r="D52" s="149"/>
      <c r="E52" s="149"/>
      <c r="F52" s="199"/>
    </row>
    <row r="53" spans="2:6">
      <c r="B53" s="160" t="s">
        <v>17</v>
      </c>
      <c r="C53" s="161"/>
      <c r="D53" s="149"/>
      <c r="E53" s="149"/>
      <c r="F53" s="199"/>
    </row>
    <row r="54" spans="2:6" ht="15.75" thickBot="1">
      <c r="B54" s="163" t="s">
        <v>18</v>
      </c>
      <c r="C54" s="161"/>
      <c r="D54" s="149"/>
      <c r="E54" s="149"/>
      <c r="F54" s="200"/>
    </row>
    <row r="55" spans="2:6" ht="15.75" thickBot="1">
      <c r="B55" s="165" t="s">
        <v>19</v>
      </c>
      <c r="C55" s="331" t="s">
        <v>20</v>
      </c>
      <c r="D55" s="333" t="s">
        <v>21</v>
      </c>
      <c r="E55" s="326" t="s">
        <v>22</v>
      </c>
      <c r="F55" s="357" t="s">
        <v>23</v>
      </c>
    </row>
    <row r="56" spans="2:6" s="323" customFormat="1" ht="15.75" thickBot="1">
      <c r="B56" s="283" t="s">
        <v>124</v>
      </c>
      <c r="C56" s="332" t="s">
        <v>160</v>
      </c>
      <c r="D56" s="184" t="s">
        <v>132</v>
      </c>
      <c r="E56" s="326">
        <v>24750</v>
      </c>
      <c r="F56" s="326">
        <v>24750</v>
      </c>
    </row>
    <row r="57" spans="2:6" s="323" customFormat="1" ht="15.75" thickBot="1">
      <c r="B57" s="283">
        <v>90044</v>
      </c>
      <c r="C57" s="332" t="s">
        <v>161</v>
      </c>
      <c r="D57" s="184" t="s">
        <v>164</v>
      </c>
      <c r="E57" s="326">
        <v>12870</v>
      </c>
      <c r="F57" s="357">
        <f>E57*D57</f>
        <v>25740</v>
      </c>
    </row>
    <row r="58" spans="2:6" s="323" customFormat="1" ht="15.75" thickBot="1">
      <c r="B58" s="283">
        <v>9178</v>
      </c>
      <c r="C58" s="332" t="s">
        <v>162</v>
      </c>
      <c r="D58" s="184" t="s">
        <v>132</v>
      </c>
      <c r="E58" s="326">
        <v>220870</v>
      </c>
      <c r="F58" s="326">
        <v>220870</v>
      </c>
    </row>
    <row r="59" spans="2:6" s="323" customFormat="1">
      <c r="B59" s="324" t="s">
        <v>125</v>
      </c>
      <c r="C59" s="332" t="s">
        <v>163</v>
      </c>
      <c r="D59" s="184" t="s">
        <v>164</v>
      </c>
      <c r="E59" s="326">
        <v>25870</v>
      </c>
      <c r="F59" s="357">
        <f>E59*D59</f>
        <v>51740</v>
      </c>
    </row>
    <row r="60" spans="2:6" ht="15.75" thickBot="1">
      <c r="B60" s="173"/>
      <c r="C60" s="174"/>
      <c r="D60" s="334"/>
      <c r="E60" s="229" t="s">
        <v>24</v>
      </c>
      <c r="F60" s="202">
        <f>F56+F57+F58+F59</f>
        <v>323100</v>
      </c>
    </row>
    <row r="61" spans="2:6" ht="15.75" thickBot="1"/>
    <row r="62" spans="2:6" ht="15.75" thickBot="1">
      <c r="B62" s="144"/>
      <c r="C62" s="141" t="s">
        <v>62</v>
      </c>
      <c r="D62" s="145"/>
      <c r="E62" s="228"/>
      <c r="F62" s="198"/>
    </row>
    <row r="63" spans="2:6">
      <c r="B63" s="148" t="s">
        <v>6</v>
      </c>
      <c r="C63" s="178" t="s">
        <v>128</v>
      </c>
      <c r="D63" s="149"/>
      <c r="E63" s="150" t="s">
        <v>7</v>
      </c>
      <c r="F63" s="199"/>
    </row>
    <row r="64" spans="2:6">
      <c r="B64" s="152" t="s">
        <v>8</v>
      </c>
      <c r="C64" s="153" t="s">
        <v>70</v>
      </c>
      <c r="D64" s="154"/>
      <c r="E64" s="155"/>
      <c r="F64" s="199"/>
    </row>
    <row r="65" spans="2:6">
      <c r="B65" s="152" t="s">
        <v>10</v>
      </c>
      <c r="C65" s="156">
        <v>175988</v>
      </c>
      <c r="D65" s="157"/>
      <c r="E65" s="155" t="s">
        <v>11</v>
      </c>
      <c r="F65" s="199"/>
    </row>
    <row r="66" spans="2:6">
      <c r="B66" s="152" t="s">
        <v>12</v>
      </c>
      <c r="C66" s="156"/>
      <c r="D66" s="149"/>
      <c r="E66" s="158"/>
      <c r="F66" s="199"/>
    </row>
    <row r="67" spans="2:6">
      <c r="B67" s="142" t="s">
        <v>13</v>
      </c>
      <c r="C67" s="143">
        <v>34423</v>
      </c>
      <c r="D67" s="149"/>
      <c r="E67" s="149"/>
      <c r="F67" s="199"/>
    </row>
    <row r="68" spans="2:6">
      <c r="B68" s="152" t="s">
        <v>14</v>
      </c>
      <c r="C68" s="156">
        <v>7179</v>
      </c>
      <c r="D68" s="149"/>
      <c r="E68" s="149"/>
      <c r="F68" s="199"/>
    </row>
    <row r="69" spans="2:6">
      <c r="B69" s="160" t="s">
        <v>16</v>
      </c>
      <c r="C69" s="161"/>
      <c r="D69" s="149"/>
      <c r="E69" s="149"/>
      <c r="F69" s="199"/>
    </row>
    <row r="70" spans="2:6">
      <c r="B70" s="160" t="s">
        <v>17</v>
      </c>
      <c r="C70" s="161"/>
      <c r="D70" s="149"/>
      <c r="E70" s="149"/>
      <c r="F70" s="199"/>
    </row>
    <row r="71" spans="2:6" ht="15.75" thickBot="1">
      <c r="B71" s="163" t="s">
        <v>18</v>
      </c>
      <c r="C71" s="161"/>
      <c r="D71" s="149"/>
      <c r="E71" s="149"/>
      <c r="F71" s="200"/>
    </row>
    <row r="72" spans="2:6" ht="15.75" thickBot="1">
      <c r="B72" s="165" t="s">
        <v>19</v>
      </c>
      <c r="C72" s="165" t="s">
        <v>20</v>
      </c>
      <c r="D72" s="166" t="s">
        <v>21</v>
      </c>
      <c r="E72" s="167" t="s">
        <v>22</v>
      </c>
      <c r="F72" s="201" t="s">
        <v>23</v>
      </c>
    </row>
    <row r="73" spans="2:6">
      <c r="B73" s="169">
        <v>90126</v>
      </c>
      <c r="C73" s="169" t="s">
        <v>129</v>
      </c>
      <c r="D73" s="170">
        <v>1</v>
      </c>
      <c r="E73" s="171">
        <v>30000</v>
      </c>
      <c r="F73" s="203">
        <v>30000</v>
      </c>
    </row>
    <row r="74" spans="2:6" ht="15.75" thickBot="1">
      <c r="B74" s="173"/>
      <c r="C74" s="174"/>
      <c r="D74" s="175"/>
      <c r="E74" s="229" t="s">
        <v>63</v>
      </c>
      <c r="F74" s="202">
        <f>F73</f>
        <v>30000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8"/>
  <sheetViews>
    <sheetView workbookViewId="0">
      <selection activeCell="F15" sqref="B3:F15"/>
    </sheetView>
  </sheetViews>
  <sheetFormatPr baseColWidth="10" defaultRowHeight="15"/>
  <cols>
    <col min="2" max="2" width="34.5703125" style="194" customWidth="1"/>
    <col min="3" max="3" width="52" style="304" customWidth="1"/>
    <col min="4" max="7" width="11.42578125" style="194"/>
  </cols>
  <sheetData>
    <row r="2" spans="2:6" ht="15.75" thickBot="1"/>
    <row r="3" spans="2:6" ht="15.75" thickBot="1">
      <c r="B3" s="233"/>
      <c r="C3" s="141" t="s">
        <v>64</v>
      </c>
      <c r="D3" s="234"/>
      <c r="E3" s="235"/>
      <c r="F3" s="236"/>
    </row>
    <row r="4" spans="2:6">
      <c r="B4" s="237" t="s">
        <v>6</v>
      </c>
      <c r="C4" s="300" t="s">
        <v>126</v>
      </c>
      <c r="D4" s="305"/>
      <c r="E4" s="238" t="s">
        <v>7</v>
      </c>
      <c r="F4" s="239"/>
    </row>
    <row r="5" spans="2:6">
      <c r="B5" s="240" t="s">
        <v>8</v>
      </c>
      <c r="C5" s="301" t="s">
        <v>127</v>
      </c>
      <c r="D5" s="306"/>
      <c r="E5" s="241"/>
      <c r="F5" s="239"/>
    </row>
    <row r="6" spans="2:6">
      <c r="B6" s="240" t="s">
        <v>10</v>
      </c>
      <c r="C6" s="302"/>
      <c r="D6" s="307"/>
      <c r="E6" s="241" t="s">
        <v>11</v>
      </c>
      <c r="F6" s="239"/>
    </row>
    <row r="7" spans="2:6">
      <c r="B7" s="240" t="s">
        <v>12</v>
      </c>
      <c r="C7" s="302"/>
      <c r="D7" s="305"/>
      <c r="E7" s="242"/>
      <c r="F7" s="239"/>
    </row>
    <row r="8" spans="2:6">
      <c r="B8" s="142" t="s">
        <v>13</v>
      </c>
      <c r="C8" s="143"/>
      <c r="D8" s="305"/>
      <c r="E8" s="243"/>
      <c r="F8" s="239"/>
    </row>
    <row r="9" spans="2:6">
      <c r="B9" s="240" t="s">
        <v>14</v>
      </c>
      <c r="C9" s="302">
        <v>150</v>
      </c>
      <c r="D9" s="305"/>
      <c r="E9" s="243"/>
      <c r="F9" s="239"/>
    </row>
    <row r="10" spans="2:6">
      <c r="B10" s="244" t="s">
        <v>16</v>
      </c>
      <c r="C10" s="303">
        <v>7088</v>
      </c>
      <c r="D10" s="305"/>
      <c r="E10" s="245"/>
      <c r="F10" s="239"/>
    </row>
    <row r="11" spans="2:6">
      <c r="B11" s="244" t="s">
        <v>17</v>
      </c>
      <c r="C11" s="303"/>
      <c r="D11" s="305"/>
      <c r="E11" s="245"/>
      <c r="F11" s="239"/>
    </row>
    <row r="12" spans="2:6" ht="15.75" thickBot="1">
      <c r="B12" s="246" t="s">
        <v>18</v>
      </c>
      <c r="C12" s="303"/>
      <c r="D12" s="305"/>
      <c r="E12" s="245"/>
      <c r="F12" s="247"/>
    </row>
    <row r="13" spans="2:6" ht="15.75" thickBot="1">
      <c r="B13" s="231" t="s">
        <v>19</v>
      </c>
      <c r="C13" s="231" t="s">
        <v>20</v>
      </c>
      <c r="D13" s="308" t="s">
        <v>21</v>
      </c>
      <c r="E13" s="248" t="s">
        <v>22</v>
      </c>
      <c r="F13" s="249" t="s">
        <v>23</v>
      </c>
    </row>
    <row r="14" spans="2:6">
      <c r="B14" s="232" t="s">
        <v>30</v>
      </c>
      <c r="C14" s="232" t="s">
        <v>31</v>
      </c>
      <c r="D14" s="309">
        <v>1</v>
      </c>
      <c r="E14" s="250">
        <v>180000</v>
      </c>
      <c r="F14" s="251">
        <v>180000</v>
      </c>
    </row>
    <row r="15" spans="2:6" ht="15.75" thickBot="1">
      <c r="B15" s="252"/>
      <c r="C15" s="252"/>
      <c r="D15" s="310"/>
      <c r="E15" s="253" t="s">
        <v>63</v>
      </c>
      <c r="F15" s="254">
        <f>F14</f>
        <v>180000</v>
      </c>
    </row>
    <row r="17" spans="2:6" ht="15.75" thickBot="1"/>
    <row r="18" spans="2:6" ht="15.75" thickBot="1">
      <c r="B18" s="233"/>
      <c r="C18" s="141" t="s">
        <v>65</v>
      </c>
      <c r="D18" s="234"/>
      <c r="E18" s="235"/>
      <c r="F18" s="236"/>
    </row>
    <row r="19" spans="2:6">
      <c r="B19" s="237" t="s">
        <v>6</v>
      </c>
      <c r="C19" s="300"/>
      <c r="D19" s="305"/>
      <c r="E19" s="238" t="s">
        <v>7</v>
      </c>
      <c r="F19" s="239"/>
    </row>
    <row r="20" spans="2:6">
      <c r="B20" s="240" t="s">
        <v>8</v>
      </c>
      <c r="C20" s="301"/>
      <c r="D20" s="306"/>
      <c r="E20" s="241"/>
      <c r="F20" s="239"/>
    </row>
    <row r="21" spans="2:6">
      <c r="B21" s="240" t="s">
        <v>10</v>
      </c>
      <c r="C21" s="302"/>
      <c r="D21" s="307"/>
      <c r="E21" s="241" t="s">
        <v>11</v>
      </c>
      <c r="F21" s="239"/>
    </row>
    <row r="22" spans="2:6">
      <c r="B22" s="240" t="s">
        <v>12</v>
      </c>
      <c r="C22" s="302"/>
      <c r="D22" s="305"/>
      <c r="E22" s="242"/>
      <c r="F22" s="239"/>
    </row>
    <row r="23" spans="2:6">
      <c r="B23" s="142" t="s">
        <v>13</v>
      </c>
      <c r="C23" s="143"/>
      <c r="D23" s="305"/>
      <c r="E23" s="243"/>
      <c r="F23" s="239"/>
    </row>
    <row r="24" spans="2:6">
      <c r="B24" s="240" t="s">
        <v>14</v>
      </c>
      <c r="C24" s="302"/>
      <c r="D24" s="305"/>
      <c r="E24" s="243"/>
      <c r="F24" s="239"/>
    </row>
    <row r="25" spans="2:6">
      <c r="B25" s="244" t="s">
        <v>16</v>
      </c>
      <c r="C25" s="303"/>
      <c r="D25" s="305"/>
      <c r="E25" s="245"/>
      <c r="F25" s="239"/>
    </row>
    <row r="26" spans="2:6">
      <c r="B26" s="244" t="s">
        <v>17</v>
      </c>
      <c r="C26" s="303"/>
      <c r="D26" s="305"/>
      <c r="E26" s="245"/>
      <c r="F26" s="239"/>
    </row>
    <row r="27" spans="2:6" ht="15.75" thickBot="1">
      <c r="B27" s="246" t="s">
        <v>18</v>
      </c>
      <c r="C27" s="303"/>
      <c r="D27" s="305"/>
      <c r="E27" s="245"/>
      <c r="F27" s="247"/>
    </row>
    <row r="28" spans="2:6" ht="15.75" thickBot="1">
      <c r="B28" s="231" t="s">
        <v>19</v>
      </c>
      <c r="C28" s="231" t="s">
        <v>20</v>
      </c>
      <c r="D28" s="308" t="s">
        <v>21</v>
      </c>
      <c r="E28" s="248" t="s">
        <v>22</v>
      </c>
      <c r="F28" s="249" t="s">
        <v>23</v>
      </c>
    </row>
    <row r="29" spans="2:6">
      <c r="B29" s="232"/>
      <c r="C29" s="232"/>
      <c r="D29" s="309"/>
      <c r="E29" s="250"/>
      <c r="F29" s="251"/>
    </row>
    <row r="30" spans="2:6" ht="15.75" thickBot="1">
      <c r="B30" s="252"/>
      <c r="C30" s="252"/>
      <c r="D30" s="310"/>
      <c r="E30" s="253" t="s">
        <v>63</v>
      </c>
      <c r="F30" s="254"/>
    </row>
    <row r="32" spans="2:6" ht="15.75" thickBot="1"/>
    <row r="33" spans="2:7" ht="15.75" thickBot="1">
      <c r="B33" s="233"/>
      <c r="C33" s="141" t="s">
        <v>66</v>
      </c>
      <c r="D33" s="234"/>
      <c r="E33" s="235"/>
      <c r="F33" s="236"/>
    </row>
    <row r="34" spans="2:7">
      <c r="B34" s="237" t="s">
        <v>6</v>
      </c>
      <c r="C34" s="300" t="s">
        <v>144</v>
      </c>
      <c r="D34" s="305"/>
      <c r="E34" s="238" t="s">
        <v>7</v>
      </c>
      <c r="F34" s="239"/>
    </row>
    <row r="35" spans="2:7" s="299" customFormat="1" ht="12">
      <c r="B35" s="240" t="s">
        <v>8</v>
      </c>
      <c r="C35" s="281" t="s">
        <v>145</v>
      </c>
      <c r="D35" s="306"/>
      <c r="E35" s="241"/>
      <c r="F35" s="239"/>
      <c r="G35" s="311"/>
    </row>
    <row r="36" spans="2:7">
      <c r="B36" s="240" t="s">
        <v>10</v>
      </c>
      <c r="C36" s="302">
        <v>176529</v>
      </c>
      <c r="D36" s="307"/>
      <c r="E36" s="241" t="s">
        <v>11</v>
      </c>
      <c r="F36" s="239"/>
    </row>
    <row r="37" spans="2:7">
      <c r="B37" s="240" t="s">
        <v>12</v>
      </c>
      <c r="C37" s="302"/>
      <c r="D37" s="305"/>
      <c r="E37" s="242"/>
      <c r="F37" s="239"/>
    </row>
    <row r="38" spans="2:7">
      <c r="B38" s="142" t="s">
        <v>13</v>
      </c>
      <c r="C38" s="143">
        <v>34607</v>
      </c>
      <c r="D38" s="305"/>
      <c r="E38" s="243"/>
      <c r="F38" s="239"/>
    </row>
    <row r="39" spans="2:7">
      <c r="B39" s="240" t="s">
        <v>14</v>
      </c>
      <c r="C39" s="302" t="s">
        <v>143</v>
      </c>
      <c r="D39" s="305"/>
      <c r="E39" s="243"/>
      <c r="F39" s="239"/>
    </row>
    <row r="40" spans="2:7">
      <c r="B40" s="244" t="s">
        <v>16</v>
      </c>
      <c r="C40" s="303"/>
      <c r="D40" s="305"/>
      <c r="E40" s="245"/>
      <c r="F40" s="239"/>
    </row>
    <row r="41" spans="2:7">
      <c r="B41" s="244" t="s">
        <v>17</v>
      </c>
      <c r="C41" s="303"/>
      <c r="D41" s="305"/>
      <c r="E41" s="245"/>
      <c r="F41" s="239"/>
    </row>
    <row r="42" spans="2:7" ht="15.75" thickBot="1">
      <c r="B42" s="246" t="s">
        <v>18</v>
      </c>
      <c r="C42" s="303"/>
      <c r="D42" s="305"/>
      <c r="E42" s="245"/>
      <c r="F42" s="247"/>
    </row>
    <row r="43" spans="2:7" ht="15.75" thickBot="1">
      <c r="B43" s="231" t="s">
        <v>19</v>
      </c>
      <c r="C43" s="257" t="s">
        <v>20</v>
      </c>
      <c r="D43" s="313" t="s">
        <v>21</v>
      </c>
      <c r="E43" s="314" t="s">
        <v>22</v>
      </c>
      <c r="F43" s="315" t="s">
        <v>23</v>
      </c>
    </row>
    <row r="44" spans="2:7" s="179" customFormat="1" ht="15.75" thickBot="1">
      <c r="B44" s="312">
        <v>111110000</v>
      </c>
      <c r="C44" s="320" t="s">
        <v>34</v>
      </c>
      <c r="D44" s="320">
        <v>1</v>
      </c>
      <c r="E44" s="321">
        <v>180000</v>
      </c>
      <c r="F44" s="322">
        <v>180000</v>
      </c>
      <c r="G44" s="194"/>
    </row>
    <row r="45" spans="2:7">
      <c r="B45" s="232" t="s">
        <v>139</v>
      </c>
      <c r="C45" s="316" t="s">
        <v>140</v>
      </c>
      <c r="D45" s="317">
        <v>1</v>
      </c>
      <c r="E45" s="318">
        <v>82000</v>
      </c>
      <c r="F45" s="319">
        <v>82000</v>
      </c>
    </row>
    <row r="46" spans="2:7" ht="15.75" thickBot="1">
      <c r="B46" s="252"/>
      <c r="C46" s="252"/>
      <c r="D46" s="310"/>
      <c r="E46" s="253" t="s">
        <v>63</v>
      </c>
      <c r="F46" s="254">
        <f>F45+F44</f>
        <v>262000</v>
      </c>
    </row>
    <row r="48" spans="2:7" ht="15.75" thickBot="1"/>
    <row r="49" spans="2:6" ht="15.75" thickBot="1">
      <c r="B49" s="233"/>
      <c r="C49" s="141" t="s">
        <v>67</v>
      </c>
      <c r="D49" s="234"/>
      <c r="E49" s="235"/>
      <c r="F49" s="236"/>
    </row>
    <row r="50" spans="2:6">
      <c r="B50" s="237" t="s">
        <v>6</v>
      </c>
      <c r="C50" s="300" t="s">
        <v>128</v>
      </c>
      <c r="D50" s="305"/>
      <c r="E50" s="238" t="s">
        <v>7</v>
      </c>
      <c r="F50" s="239"/>
    </row>
    <row r="51" spans="2:6">
      <c r="B51" s="240" t="s">
        <v>8</v>
      </c>
      <c r="C51" s="301" t="s">
        <v>70</v>
      </c>
      <c r="D51" s="306"/>
      <c r="E51" s="241"/>
      <c r="F51" s="239"/>
    </row>
    <row r="52" spans="2:6">
      <c r="B52" s="240" t="s">
        <v>10</v>
      </c>
      <c r="C52" s="302">
        <v>176398</v>
      </c>
      <c r="D52" s="307"/>
      <c r="E52" s="241" t="s">
        <v>11</v>
      </c>
      <c r="F52" s="239"/>
    </row>
    <row r="53" spans="2:6">
      <c r="B53" s="240" t="s">
        <v>12</v>
      </c>
      <c r="C53" s="302"/>
      <c r="D53" s="305"/>
      <c r="E53" s="242"/>
      <c r="F53" s="239"/>
    </row>
    <row r="54" spans="2:6">
      <c r="B54" s="142" t="s">
        <v>13</v>
      </c>
      <c r="C54" s="143">
        <v>34520</v>
      </c>
      <c r="D54" s="305"/>
      <c r="E54" s="243"/>
      <c r="F54" s="239"/>
    </row>
    <row r="55" spans="2:6">
      <c r="B55" s="240" t="s">
        <v>14</v>
      </c>
      <c r="C55" s="302">
        <v>7181</v>
      </c>
      <c r="D55" s="305"/>
      <c r="E55" s="243"/>
      <c r="F55" s="239"/>
    </row>
    <row r="56" spans="2:6">
      <c r="B56" s="244" t="s">
        <v>16</v>
      </c>
      <c r="C56" s="303">
        <v>7181</v>
      </c>
      <c r="D56" s="305"/>
      <c r="E56" s="245"/>
      <c r="F56" s="239"/>
    </row>
    <row r="57" spans="2:6">
      <c r="B57" s="244" t="s">
        <v>17</v>
      </c>
      <c r="C57" s="303"/>
      <c r="D57" s="305"/>
      <c r="E57" s="245"/>
      <c r="F57" s="239"/>
    </row>
    <row r="58" spans="2:6" ht="15.75" thickBot="1">
      <c r="B58" s="246" t="s">
        <v>18</v>
      </c>
      <c r="C58" s="303"/>
      <c r="D58" s="305"/>
      <c r="E58" s="245"/>
      <c r="F58" s="247"/>
    </row>
    <row r="59" spans="2:6" ht="15.75" thickBot="1">
      <c r="B59" s="231" t="s">
        <v>19</v>
      </c>
      <c r="C59" s="231" t="s">
        <v>20</v>
      </c>
      <c r="D59" s="308" t="s">
        <v>21</v>
      </c>
      <c r="E59" s="248" t="s">
        <v>22</v>
      </c>
      <c r="F59" s="249" t="s">
        <v>23</v>
      </c>
    </row>
    <row r="60" spans="2:6">
      <c r="B60" s="232" t="s">
        <v>133</v>
      </c>
      <c r="C60" s="232" t="s">
        <v>134</v>
      </c>
      <c r="D60" s="309">
        <v>6</v>
      </c>
      <c r="E60" s="250">
        <v>370000</v>
      </c>
      <c r="F60" s="251">
        <v>370000</v>
      </c>
    </row>
    <row r="61" spans="2:6" ht="15.75" thickBot="1">
      <c r="B61" s="252"/>
      <c r="C61" s="252"/>
      <c r="D61" s="310"/>
      <c r="E61" s="253"/>
      <c r="F61" s="254">
        <f>F60*D60</f>
        <v>2220000</v>
      </c>
    </row>
    <row r="63" spans="2:6" ht="15.75" thickBot="1"/>
    <row r="64" spans="2:6" ht="15.75" thickBot="1">
      <c r="B64" s="233"/>
      <c r="C64" s="141" t="s">
        <v>68</v>
      </c>
      <c r="D64" s="234"/>
      <c r="E64" s="235"/>
      <c r="F64" s="236"/>
    </row>
    <row r="65" spans="2:7">
      <c r="B65" s="237" t="s">
        <v>6</v>
      </c>
      <c r="C65" s="300" t="s">
        <v>90</v>
      </c>
      <c r="D65" s="305"/>
      <c r="E65" s="238" t="s">
        <v>7</v>
      </c>
      <c r="F65" s="239"/>
    </row>
    <row r="66" spans="2:7">
      <c r="B66" s="240" t="s">
        <v>8</v>
      </c>
      <c r="C66" s="301" t="s">
        <v>150</v>
      </c>
      <c r="D66" s="306"/>
      <c r="E66" s="241"/>
      <c r="F66" s="239"/>
    </row>
    <row r="67" spans="2:7">
      <c r="B67" s="240" t="s">
        <v>10</v>
      </c>
      <c r="C67" s="302">
        <v>176429</v>
      </c>
      <c r="D67" s="307"/>
      <c r="E67" s="241" t="s">
        <v>11</v>
      </c>
      <c r="F67" s="239"/>
    </row>
    <row r="68" spans="2:7">
      <c r="B68" s="240" t="s">
        <v>12</v>
      </c>
      <c r="C68" s="302"/>
      <c r="D68" s="305"/>
      <c r="E68" s="242"/>
      <c r="F68" s="239"/>
    </row>
    <row r="69" spans="2:7">
      <c r="B69" s="142" t="s">
        <v>13</v>
      </c>
      <c r="C69" s="143">
        <v>34602</v>
      </c>
      <c r="D69" s="305"/>
      <c r="E69" s="243"/>
      <c r="F69" s="239"/>
    </row>
    <row r="70" spans="2:7">
      <c r="B70" s="240" t="s">
        <v>14</v>
      </c>
      <c r="C70" s="302" t="s">
        <v>151</v>
      </c>
      <c r="D70" s="305"/>
      <c r="E70" s="243"/>
      <c r="F70" s="239"/>
    </row>
    <row r="71" spans="2:7">
      <c r="B71" s="244" t="s">
        <v>16</v>
      </c>
      <c r="C71" s="303"/>
      <c r="D71" s="305"/>
      <c r="E71" s="245"/>
      <c r="F71" s="239"/>
    </row>
    <row r="72" spans="2:7">
      <c r="B72" s="244" t="s">
        <v>17</v>
      </c>
      <c r="C72" s="303"/>
      <c r="D72" s="305"/>
      <c r="E72" s="245"/>
      <c r="F72" s="239"/>
    </row>
    <row r="73" spans="2:7" ht="15.75" thickBot="1">
      <c r="B73" s="246" t="s">
        <v>18</v>
      </c>
      <c r="C73" s="303"/>
      <c r="D73" s="305"/>
      <c r="E73" s="245"/>
      <c r="F73" s="247"/>
    </row>
    <row r="74" spans="2:7" ht="15.75" thickBot="1">
      <c r="B74" s="231" t="s">
        <v>19</v>
      </c>
      <c r="C74" s="231" t="s">
        <v>20</v>
      </c>
      <c r="D74" s="313" t="s">
        <v>21</v>
      </c>
      <c r="E74" s="314" t="s">
        <v>22</v>
      </c>
      <c r="F74" s="315" t="s">
        <v>23</v>
      </c>
    </row>
    <row r="75" spans="2:7" s="323" customFormat="1" ht="15.75" thickBot="1">
      <c r="B75" s="257" t="s">
        <v>148</v>
      </c>
      <c r="C75" s="312" t="s">
        <v>152</v>
      </c>
      <c r="D75" s="320">
        <v>3</v>
      </c>
      <c r="E75" s="321">
        <v>98000</v>
      </c>
      <c r="F75" s="322">
        <f>E75*D75</f>
        <v>294000</v>
      </c>
      <c r="G75" s="194"/>
    </row>
    <row r="76" spans="2:7" s="323" customFormat="1" ht="15.75" thickBot="1">
      <c r="B76" s="257" t="s">
        <v>149</v>
      </c>
      <c r="C76" s="312" t="s">
        <v>153</v>
      </c>
      <c r="D76" s="320">
        <v>3</v>
      </c>
      <c r="E76" s="321">
        <v>98000</v>
      </c>
      <c r="F76" s="322">
        <f>E76*D76</f>
        <v>294000</v>
      </c>
      <c r="G76" s="194"/>
    </row>
    <row r="77" spans="2:7">
      <c r="B77" s="232">
        <v>4704102</v>
      </c>
      <c r="C77" s="338" t="s">
        <v>154</v>
      </c>
      <c r="D77" s="320">
        <v>1</v>
      </c>
      <c r="E77" s="321">
        <v>480000</v>
      </c>
      <c r="F77" s="322">
        <v>480000</v>
      </c>
    </row>
    <row r="78" spans="2:7" ht="15.75" thickBot="1">
      <c r="B78" s="252"/>
      <c r="C78" s="339"/>
      <c r="D78" s="321"/>
      <c r="E78" s="340" t="s">
        <v>63</v>
      </c>
      <c r="F78" s="322">
        <f>F75+F76+F77</f>
        <v>1068000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zoomScale="78" zoomScaleNormal="78" workbookViewId="0">
      <selection activeCell="N28" sqref="N28"/>
    </sheetView>
  </sheetViews>
  <sheetFormatPr baseColWidth="10" defaultRowHeight="15"/>
  <cols>
    <col min="1" max="1" width="4.7109375" customWidth="1"/>
    <col min="2" max="2" width="26.42578125" style="194" customWidth="1"/>
    <col min="3" max="3" width="18.7109375" style="194" customWidth="1"/>
    <col min="4" max="4" width="4" style="304" customWidth="1"/>
    <col min="5" max="5" width="14" style="383" customWidth="1"/>
    <col min="6" max="6" width="11.85546875" style="196" customWidth="1"/>
    <col min="7" max="7" width="14" style="193" customWidth="1"/>
    <col min="8" max="8" width="10.28515625" style="196" customWidth="1"/>
    <col min="9" max="9" width="10.28515625" style="194" customWidth="1"/>
    <col min="10" max="10" width="15.28515625" style="194" customWidth="1"/>
    <col min="11" max="11" width="31.7109375" style="194" customWidth="1"/>
    <col min="12" max="12" width="3.28515625" customWidth="1"/>
    <col min="13" max="13" width="4.42578125" customWidth="1"/>
    <col min="14" max="14" width="13.140625" customWidth="1"/>
    <col min="15" max="15" width="10.85546875" customWidth="1"/>
    <col min="16" max="16" width="11.7109375" customWidth="1"/>
    <col min="17" max="17" width="17.85546875" customWidth="1"/>
    <col min="18" max="18" width="11.85546875" customWidth="1"/>
    <col min="20" max="20" width="6.7109375" customWidth="1"/>
    <col min="21" max="21" width="42.140625" customWidth="1"/>
    <col min="22" max="22" width="16.140625" customWidth="1"/>
  </cols>
  <sheetData>
    <row r="1" spans="1:22">
      <c r="A1" s="615" t="s">
        <v>287</v>
      </c>
      <c r="B1" s="616"/>
      <c r="C1" s="616"/>
      <c r="D1" s="616"/>
      <c r="E1" s="616"/>
      <c r="F1" s="616"/>
      <c r="G1" s="616"/>
      <c r="H1" s="616"/>
      <c r="I1" s="616"/>
      <c r="J1" s="616"/>
      <c r="K1" s="617"/>
      <c r="N1" s="613" t="s">
        <v>288</v>
      </c>
      <c r="O1" s="613"/>
      <c r="P1" s="613"/>
      <c r="Q1" s="613"/>
      <c r="R1" s="613"/>
      <c r="S1" s="613"/>
      <c r="T1" s="613"/>
      <c r="U1" s="613"/>
      <c r="V1" s="613"/>
    </row>
    <row r="2" spans="1:22" ht="12" customHeight="1" thickBot="1">
      <c r="A2" s="618"/>
      <c r="B2" s="619"/>
      <c r="C2" s="619"/>
      <c r="D2" s="619"/>
      <c r="E2" s="619"/>
      <c r="F2" s="619"/>
      <c r="G2" s="619"/>
      <c r="H2" s="619"/>
      <c r="I2" s="619"/>
      <c r="J2" s="619"/>
      <c r="K2" s="620"/>
      <c r="N2" s="613"/>
      <c r="O2" s="613"/>
      <c r="P2" s="614"/>
      <c r="Q2" s="614"/>
      <c r="R2" s="614"/>
      <c r="S2" s="614"/>
      <c r="T2" s="614"/>
      <c r="U2" s="614"/>
      <c r="V2" s="614"/>
    </row>
    <row r="3" spans="1:22" ht="16.5" thickBot="1">
      <c r="A3" s="361" t="s">
        <v>78</v>
      </c>
      <c r="B3" s="362" t="s">
        <v>71</v>
      </c>
      <c r="C3" s="363" t="s">
        <v>72</v>
      </c>
      <c r="D3" s="363" t="s">
        <v>73</v>
      </c>
      <c r="E3" s="363" t="s">
        <v>16</v>
      </c>
      <c r="F3" s="364" t="s">
        <v>0</v>
      </c>
      <c r="G3" s="363" t="s">
        <v>14</v>
      </c>
      <c r="H3" s="363" t="s">
        <v>74</v>
      </c>
      <c r="I3" s="363" t="s">
        <v>75</v>
      </c>
      <c r="J3" s="363" t="s">
        <v>76</v>
      </c>
      <c r="K3" s="363" t="s">
        <v>77</v>
      </c>
      <c r="N3" s="623" t="s">
        <v>292</v>
      </c>
      <c r="O3" s="624"/>
      <c r="P3" s="575" t="s">
        <v>247</v>
      </c>
      <c r="Q3" s="575" t="s">
        <v>248</v>
      </c>
      <c r="R3" s="575" t="s">
        <v>249</v>
      </c>
      <c r="S3" s="575" t="s">
        <v>250</v>
      </c>
      <c r="T3" s="575" t="s">
        <v>251</v>
      </c>
      <c r="U3" s="575" t="s">
        <v>252</v>
      </c>
      <c r="V3" s="575" t="s">
        <v>253</v>
      </c>
    </row>
    <row r="4" spans="1:22" s="433" customFormat="1" ht="15.75" thickBot="1">
      <c r="A4" s="360">
        <v>1</v>
      </c>
      <c r="B4" s="421" t="s">
        <v>9</v>
      </c>
      <c r="C4" s="426">
        <v>318917</v>
      </c>
      <c r="D4" s="427" t="s">
        <v>45</v>
      </c>
      <c r="E4" s="428" t="s">
        <v>188</v>
      </c>
      <c r="F4" s="429">
        <v>50910</v>
      </c>
      <c r="G4" s="430" t="s">
        <v>188</v>
      </c>
      <c r="H4" s="431">
        <v>202444</v>
      </c>
      <c r="I4" s="429">
        <v>59954</v>
      </c>
      <c r="J4" s="432" t="s">
        <v>37</v>
      </c>
      <c r="K4" s="441"/>
      <c r="N4" s="609" t="s">
        <v>291</v>
      </c>
      <c r="O4" s="610"/>
      <c r="P4" s="563" t="s">
        <v>254</v>
      </c>
      <c r="Q4" s="558" t="s">
        <v>84</v>
      </c>
      <c r="R4" s="555">
        <v>42796</v>
      </c>
      <c r="S4" s="554" t="s">
        <v>255</v>
      </c>
      <c r="T4" s="554">
        <v>1.5</v>
      </c>
      <c r="U4" s="558" t="s">
        <v>256</v>
      </c>
      <c r="V4" s="564">
        <f>T4*O6</f>
        <v>99127.5</v>
      </c>
    </row>
    <row r="5" spans="1:22" s="433" customFormat="1">
      <c r="A5" s="360">
        <v>2</v>
      </c>
      <c r="B5" s="422" t="s">
        <v>35</v>
      </c>
      <c r="C5" s="434">
        <v>661750</v>
      </c>
      <c r="D5" s="435" t="s">
        <v>45</v>
      </c>
      <c r="E5" s="428" t="s">
        <v>188</v>
      </c>
      <c r="F5" s="429">
        <v>50908</v>
      </c>
      <c r="G5" s="430" t="s">
        <v>188</v>
      </c>
      <c r="H5" s="436">
        <v>202369</v>
      </c>
      <c r="I5" s="429"/>
      <c r="J5" s="437" t="s">
        <v>37</v>
      </c>
      <c r="K5" s="441" t="s">
        <v>213</v>
      </c>
      <c r="N5" s="549" t="s">
        <v>289</v>
      </c>
      <c r="O5" s="550">
        <v>26434</v>
      </c>
      <c r="P5" s="565" t="s">
        <v>257</v>
      </c>
      <c r="Q5" s="559" t="s">
        <v>258</v>
      </c>
      <c r="R5" s="556">
        <v>42801</v>
      </c>
      <c r="S5" s="553" t="s">
        <v>259</v>
      </c>
      <c r="T5" s="553">
        <v>2</v>
      </c>
      <c r="U5" s="559" t="s">
        <v>260</v>
      </c>
      <c r="V5" s="566">
        <f>T5*O6</f>
        <v>132170</v>
      </c>
    </row>
    <row r="6" spans="1:22" s="433" customFormat="1" ht="15.75" thickBot="1">
      <c r="A6" s="360">
        <v>3</v>
      </c>
      <c r="B6" s="422" t="s">
        <v>91</v>
      </c>
      <c r="C6" s="434">
        <v>2514650</v>
      </c>
      <c r="D6" s="435" t="s">
        <v>45</v>
      </c>
      <c r="E6" s="428" t="s">
        <v>188</v>
      </c>
      <c r="F6" s="429">
        <v>50909</v>
      </c>
      <c r="G6" s="430" t="s">
        <v>188</v>
      </c>
      <c r="H6" s="436">
        <v>202367</v>
      </c>
      <c r="I6" s="429"/>
      <c r="J6" s="437" t="s">
        <v>37</v>
      </c>
      <c r="K6" s="442" t="s">
        <v>214</v>
      </c>
      <c r="N6" s="551" t="s">
        <v>290</v>
      </c>
      <c r="O6" s="552">
        <f>O5*2.5</f>
        <v>66085</v>
      </c>
      <c r="P6" s="565" t="s">
        <v>257</v>
      </c>
      <c r="Q6" s="559" t="s">
        <v>258</v>
      </c>
      <c r="R6" s="556">
        <v>42801</v>
      </c>
      <c r="S6" s="553" t="s">
        <v>259</v>
      </c>
      <c r="T6" s="553">
        <v>2</v>
      </c>
      <c r="U6" s="559" t="s">
        <v>260</v>
      </c>
      <c r="V6" s="566">
        <f>T6*O6</f>
        <v>132170</v>
      </c>
    </row>
    <row r="7" spans="1:22" s="439" customFormat="1">
      <c r="A7" s="360">
        <v>8</v>
      </c>
      <c r="B7" s="457" t="s">
        <v>286</v>
      </c>
      <c r="C7" s="445">
        <v>131535</v>
      </c>
      <c r="D7" s="446" t="s">
        <v>45</v>
      </c>
      <c r="E7" s="447">
        <v>7032</v>
      </c>
      <c r="F7" s="448">
        <v>49520</v>
      </c>
      <c r="G7" s="449">
        <v>16.082000000000001</v>
      </c>
      <c r="H7" s="450">
        <v>199043</v>
      </c>
      <c r="I7" s="448">
        <v>57679</v>
      </c>
      <c r="J7" s="453" t="s">
        <v>89</v>
      </c>
      <c r="K7" s="452" t="s">
        <v>222</v>
      </c>
      <c r="N7" s="506"/>
      <c r="O7" s="506"/>
      <c r="P7" s="565" t="s">
        <v>261</v>
      </c>
      <c r="Q7" s="559" t="s">
        <v>262</v>
      </c>
      <c r="R7" s="556">
        <v>42802</v>
      </c>
      <c r="S7" s="553" t="s">
        <v>263</v>
      </c>
      <c r="T7" s="553">
        <v>1.5</v>
      </c>
      <c r="U7" s="559" t="s">
        <v>264</v>
      </c>
      <c r="V7" s="566">
        <f>T7*O6</f>
        <v>99127.5</v>
      </c>
    </row>
    <row r="8" spans="1:22" s="439" customFormat="1">
      <c r="A8" s="360">
        <v>10</v>
      </c>
      <c r="B8" s="457" t="s">
        <v>215</v>
      </c>
      <c r="C8" s="445">
        <v>2510000</v>
      </c>
      <c r="D8" s="463" t="s">
        <v>45</v>
      </c>
      <c r="E8" s="458">
        <v>7205</v>
      </c>
      <c r="F8" s="459">
        <v>48903</v>
      </c>
      <c r="G8" s="456">
        <v>751904</v>
      </c>
      <c r="H8" s="451">
        <v>199295</v>
      </c>
      <c r="I8" s="459">
        <v>57462</v>
      </c>
      <c r="J8" s="464" t="s">
        <v>37</v>
      </c>
      <c r="K8" s="640" t="s">
        <v>225</v>
      </c>
      <c r="N8" s="506"/>
      <c r="O8" s="506"/>
      <c r="P8" s="565" t="s">
        <v>254</v>
      </c>
      <c r="Q8" s="559" t="s">
        <v>265</v>
      </c>
      <c r="R8" s="556">
        <v>42802</v>
      </c>
      <c r="S8" s="553" t="s">
        <v>266</v>
      </c>
      <c r="T8" s="553">
        <v>2.5</v>
      </c>
      <c r="U8" s="559" t="s">
        <v>267</v>
      </c>
      <c r="V8" s="567">
        <f>T8*O6</f>
        <v>165212.5</v>
      </c>
    </row>
    <row r="9" spans="1:22" s="439" customFormat="1" ht="30">
      <c r="A9" s="360">
        <v>11</v>
      </c>
      <c r="B9" s="497" t="s">
        <v>216</v>
      </c>
      <c r="C9" s="445">
        <v>333220</v>
      </c>
      <c r="D9" s="463" t="s">
        <v>45</v>
      </c>
      <c r="E9" s="498">
        <v>7137</v>
      </c>
      <c r="F9" s="499">
        <v>49355</v>
      </c>
      <c r="G9" s="500">
        <v>22877</v>
      </c>
      <c r="H9" s="501">
        <v>200075</v>
      </c>
      <c r="I9" s="499">
        <v>58859</v>
      </c>
      <c r="J9" s="464" t="s">
        <v>37</v>
      </c>
      <c r="K9" s="640" t="s">
        <v>237</v>
      </c>
      <c r="N9" s="506"/>
      <c r="O9" s="506"/>
      <c r="P9" s="568" t="s">
        <v>268</v>
      </c>
      <c r="Q9" s="559" t="s">
        <v>265</v>
      </c>
      <c r="R9" s="556">
        <v>42804</v>
      </c>
      <c r="S9" s="553" t="s">
        <v>269</v>
      </c>
      <c r="T9" s="553">
        <v>4</v>
      </c>
      <c r="U9" s="559" t="s">
        <v>270</v>
      </c>
      <c r="V9" s="567">
        <f>T9*O6</f>
        <v>264340</v>
      </c>
    </row>
    <row r="10" spans="1:22" s="534" customFormat="1" ht="30">
      <c r="A10" s="531">
        <v>12</v>
      </c>
      <c r="B10" s="543" t="s">
        <v>219</v>
      </c>
      <c r="C10" s="535">
        <v>445054</v>
      </c>
      <c r="D10" s="463" t="s">
        <v>45</v>
      </c>
      <c r="E10" s="544">
        <v>7175</v>
      </c>
      <c r="F10" s="545">
        <v>49638</v>
      </c>
      <c r="G10" s="546">
        <v>258131</v>
      </c>
      <c r="H10" s="547">
        <v>200445</v>
      </c>
      <c r="I10" s="545">
        <v>58787</v>
      </c>
      <c r="J10" s="540" t="s">
        <v>89</v>
      </c>
      <c r="K10" s="639" t="s">
        <v>224</v>
      </c>
      <c r="N10" s="506"/>
      <c r="O10" s="506"/>
      <c r="P10" s="565" t="s">
        <v>169</v>
      </c>
      <c r="Q10" s="559" t="s">
        <v>271</v>
      </c>
      <c r="R10" s="556">
        <v>42804</v>
      </c>
      <c r="S10" s="557" t="s">
        <v>272</v>
      </c>
      <c r="T10" s="553">
        <v>1.1499999999999999</v>
      </c>
      <c r="U10" s="559" t="s">
        <v>273</v>
      </c>
      <c r="V10" s="567">
        <f>T10*O6</f>
        <v>75997.75</v>
      </c>
    </row>
    <row r="11" spans="1:22" s="534" customFormat="1">
      <c r="A11" s="531">
        <v>13</v>
      </c>
      <c r="B11" s="497" t="s">
        <v>318</v>
      </c>
      <c r="C11" s="445">
        <v>376000</v>
      </c>
      <c r="D11" s="463" t="s">
        <v>45</v>
      </c>
      <c r="E11" s="498">
        <v>1904</v>
      </c>
      <c r="F11" s="499">
        <v>50902</v>
      </c>
      <c r="G11" s="500" t="s">
        <v>321</v>
      </c>
      <c r="H11" s="501">
        <v>202370</v>
      </c>
      <c r="I11" s="499">
        <v>59828</v>
      </c>
      <c r="J11" s="540" t="s">
        <v>89</v>
      </c>
      <c r="K11" s="640" t="s">
        <v>319</v>
      </c>
      <c r="N11" s="506"/>
      <c r="O11" s="506"/>
      <c r="P11" s="565"/>
      <c r="Q11" s="559"/>
      <c r="R11" s="556"/>
      <c r="S11" s="557"/>
      <c r="T11" s="553"/>
      <c r="U11" s="559"/>
      <c r="V11" s="567"/>
    </row>
    <row r="12" spans="1:22" ht="30">
      <c r="A12" s="531">
        <v>15</v>
      </c>
      <c r="B12" s="457" t="s">
        <v>219</v>
      </c>
      <c r="C12" s="599">
        <v>709560</v>
      </c>
      <c r="D12" s="446" t="s">
        <v>45</v>
      </c>
      <c r="E12" s="598">
        <v>7174</v>
      </c>
      <c r="F12" s="459">
        <v>47673</v>
      </c>
      <c r="G12" s="600">
        <v>259248</v>
      </c>
      <c r="H12" s="459">
        <v>197429</v>
      </c>
      <c r="I12" s="459">
        <v>11147</v>
      </c>
      <c r="J12" s="453" t="s">
        <v>89</v>
      </c>
      <c r="K12" s="639" t="s">
        <v>220</v>
      </c>
      <c r="P12" s="568" t="s">
        <v>268</v>
      </c>
      <c r="Q12" s="559" t="s">
        <v>265</v>
      </c>
      <c r="R12" s="556">
        <v>42807</v>
      </c>
      <c r="S12" s="553" t="s">
        <v>274</v>
      </c>
      <c r="T12" s="553">
        <v>1.3</v>
      </c>
      <c r="U12" s="559" t="s">
        <v>275</v>
      </c>
      <c r="V12" s="567" t="e">
        <f>T12*#REF!</f>
        <v>#REF!</v>
      </c>
    </row>
    <row r="13" spans="1:22">
      <c r="A13" s="531">
        <v>16</v>
      </c>
      <c r="B13" s="497" t="s">
        <v>234</v>
      </c>
      <c r="C13" s="445">
        <v>250000</v>
      </c>
      <c r="D13" s="463" t="s">
        <v>45</v>
      </c>
      <c r="E13" s="498">
        <v>7172</v>
      </c>
      <c r="F13" s="499">
        <v>50184</v>
      </c>
      <c r="G13" s="500" t="s">
        <v>236</v>
      </c>
      <c r="H13" s="501">
        <v>201239</v>
      </c>
      <c r="I13" s="499">
        <v>58932</v>
      </c>
      <c r="J13" s="451" t="s">
        <v>183</v>
      </c>
      <c r="K13" s="640" t="s">
        <v>235</v>
      </c>
      <c r="N13" s="506"/>
      <c r="O13" s="506"/>
      <c r="P13" s="565" t="s">
        <v>254</v>
      </c>
      <c r="Q13" s="559" t="s">
        <v>265</v>
      </c>
      <c r="R13" s="556">
        <v>42808</v>
      </c>
      <c r="S13" s="553" t="s">
        <v>276</v>
      </c>
      <c r="T13" s="553">
        <v>8</v>
      </c>
      <c r="U13" s="559" t="s">
        <v>277</v>
      </c>
      <c r="V13" s="567">
        <f>T13*O6</f>
        <v>528680</v>
      </c>
    </row>
    <row r="14" spans="1:22" s="534" customFormat="1">
      <c r="A14" s="531">
        <v>17</v>
      </c>
      <c r="B14" s="497" t="s">
        <v>239</v>
      </c>
      <c r="C14" s="445">
        <v>140550</v>
      </c>
      <c r="D14" s="463" t="s">
        <v>45</v>
      </c>
      <c r="E14" s="498"/>
      <c r="F14" s="499">
        <v>48950</v>
      </c>
      <c r="G14" s="500">
        <v>4560896296</v>
      </c>
      <c r="H14" s="501">
        <v>199438</v>
      </c>
      <c r="I14" s="499">
        <v>57680</v>
      </c>
      <c r="J14" s="502" t="s">
        <v>238</v>
      </c>
      <c r="K14" s="640"/>
      <c r="N14" s="506"/>
      <c r="O14" s="506"/>
      <c r="P14" s="565" t="s">
        <v>257</v>
      </c>
      <c r="Q14" s="560" t="s">
        <v>278</v>
      </c>
      <c r="R14" s="556">
        <v>42809</v>
      </c>
      <c r="S14" s="553" t="s">
        <v>274</v>
      </c>
      <c r="T14" s="553">
        <v>1.5</v>
      </c>
      <c r="U14" s="559" t="s">
        <v>279</v>
      </c>
      <c r="V14" s="567">
        <f>T14*O6</f>
        <v>99127.5</v>
      </c>
    </row>
    <row r="15" spans="1:22">
      <c r="A15" s="531">
        <v>18</v>
      </c>
      <c r="B15" s="532" t="s">
        <v>216</v>
      </c>
      <c r="C15" s="535">
        <v>56834</v>
      </c>
      <c r="D15" s="533" t="s">
        <v>45</v>
      </c>
      <c r="E15" s="536">
        <v>7138</v>
      </c>
      <c r="F15" s="537">
        <v>49356</v>
      </c>
      <c r="G15" s="538">
        <v>23243</v>
      </c>
      <c r="H15" s="539">
        <v>200074</v>
      </c>
      <c r="I15" s="537">
        <v>59137</v>
      </c>
      <c r="J15" s="540" t="s">
        <v>89</v>
      </c>
      <c r="K15" s="639" t="s">
        <v>240</v>
      </c>
      <c r="P15" s="565" t="s">
        <v>280</v>
      </c>
      <c r="Q15" s="560" t="s">
        <v>281</v>
      </c>
      <c r="R15" s="556">
        <v>42810</v>
      </c>
      <c r="S15" s="553" t="s">
        <v>282</v>
      </c>
      <c r="T15" s="553">
        <v>4</v>
      </c>
      <c r="U15" s="559" t="s">
        <v>283</v>
      </c>
      <c r="V15" s="567" t="e">
        <f>T15*#REF!</f>
        <v>#REF!</v>
      </c>
    </row>
    <row r="16" spans="1:22" s="439" customFormat="1" ht="15.75" thickBot="1">
      <c r="A16" s="531">
        <v>19</v>
      </c>
      <c r="B16" s="497" t="s">
        <v>241</v>
      </c>
      <c r="C16" s="445">
        <v>211476</v>
      </c>
      <c r="D16" s="463" t="s">
        <v>45</v>
      </c>
      <c r="E16" s="530">
        <v>7150</v>
      </c>
      <c r="F16" s="499">
        <v>50228</v>
      </c>
      <c r="G16" s="530">
        <v>2575</v>
      </c>
      <c r="H16" s="499">
        <v>202361</v>
      </c>
      <c r="I16" s="499"/>
      <c r="J16" s="453" t="s">
        <v>89</v>
      </c>
      <c r="K16" s="640" t="s">
        <v>328</v>
      </c>
      <c r="N16" s="506"/>
      <c r="O16" s="506"/>
      <c r="P16" s="569" t="s">
        <v>280</v>
      </c>
      <c r="Q16" s="570" t="s">
        <v>84</v>
      </c>
      <c r="R16" s="571">
        <v>42811</v>
      </c>
      <c r="S16" s="572" t="s">
        <v>284</v>
      </c>
      <c r="T16" s="572">
        <v>1</v>
      </c>
      <c r="U16" s="573" t="s">
        <v>285</v>
      </c>
      <c r="V16" s="574">
        <f>T16*O6</f>
        <v>66085</v>
      </c>
    </row>
    <row r="17" spans="1:22" s="534" customFormat="1">
      <c r="A17" s="531">
        <v>20</v>
      </c>
      <c r="B17" s="497" t="s">
        <v>215</v>
      </c>
      <c r="C17" s="599">
        <v>850000</v>
      </c>
      <c r="D17" s="463" t="s">
        <v>45</v>
      </c>
      <c r="E17" s="500">
        <v>7194</v>
      </c>
      <c r="F17" s="630">
        <v>50235</v>
      </c>
      <c r="G17" s="500">
        <v>751652</v>
      </c>
      <c r="H17" s="630">
        <v>201250</v>
      </c>
      <c r="I17" s="630">
        <v>59139</v>
      </c>
      <c r="J17" s="464" t="s">
        <v>37</v>
      </c>
      <c r="K17" s="641" t="s">
        <v>242</v>
      </c>
      <c r="N17" s="506"/>
      <c r="O17" s="506"/>
    </row>
    <row r="18" spans="1:22" s="439" customFormat="1" ht="15.75" thickBot="1">
      <c r="A18" s="531">
        <v>21</v>
      </c>
      <c r="B18" s="497" t="s">
        <v>294</v>
      </c>
      <c r="C18" s="445">
        <v>119668</v>
      </c>
      <c r="D18" s="635" t="s">
        <v>45</v>
      </c>
      <c r="E18" s="530">
        <v>7094</v>
      </c>
      <c r="F18" s="499">
        <v>50824</v>
      </c>
      <c r="G18" s="530" t="s">
        <v>320</v>
      </c>
      <c r="H18" s="499">
        <v>202219</v>
      </c>
      <c r="I18" s="499">
        <v>59735</v>
      </c>
      <c r="J18" s="453" t="s">
        <v>89</v>
      </c>
      <c r="K18" s="640" t="s">
        <v>295</v>
      </c>
      <c r="N18" s="506"/>
      <c r="O18" s="506"/>
      <c r="P18" s="506"/>
      <c r="Q18" s="506"/>
      <c r="R18" s="506"/>
      <c r="S18" s="506"/>
      <c r="T18" s="541"/>
      <c r="U18" s="506"/>
      <c r="V18" s="542"/>
    </row>
    <row r="19" spans="1:22" s="534" customFormat="1" ht="15.75" thickBot="1">
      <c r="A19" s="531">
        <v>22</v>
      </c>
      <c r="B19" s="497" t="s">
        <v>322</v>
      </c>
      <c r="C19" s="599">
        <v>405000</v>
      </c>
      <c r="D19" s="635" t="s">
        <v>45</v>
      </c>
      <c r="E19" s="500"/>
      <c r="F19" s="630">
        <v>50911</v>
      </c>
      <c r="G19" s="500" t="s">
        <v>323</v>
      </c>
      <c r="H19" s="630"/>
      <c r="I19" s="630"/>
      <c r="J19" s="600" t="s">
        <v>183</v>
      </c>
      <c r="K19" s="641" t="s">
        <v>324</v>
      </c>
      <c r="N19" s="506"/>
      <c r="O19" s="506"/>
      <c r="P19" s="506"/>
      <c r="Q19" s="506"/>
      <c r="R19" s="506"/>
      <c r="S19" s="506"/>
      <c r="T19" s="541"/>
      <c r="U19" s="561" t="s">
        <v>293</v>
      </c>
      <c r="V19" s="562" t="e">
        <f>SUBTOTAL(9,V4:V18)</f>
        <v>#REF!</v>
      </c>
    </row>
    <row r="20" spans="1:22" s="439" customFormat="1">
      <c r="A20" s="632"/>
      <c r="B20" s="633"/>
      <c r="C20" s="634"/>
      <c r="D20" s="636"/>
      <c r="E20" s="637"/>
      <c r="F20" s="638"/>
      <c r="G20" s="637"/>
      <c r="H20" s="638"/>
      <c r="I20" s="638"/>
      <c r="J20" s="636"/>
      <c r="K20" s="642"/>
      <c r="N20" s="548"/>
      <c r="O20" s="194"/>
      <c r="P20" s="194"/>
      <c r="Q20" s="304"/>
      <c r="R20" s="383"/>
      <c r="S20" s="196"/>
      <c r="T20" s="193"/>
      <c r="U20" s="196"/>
      <c r="V20" s="194"/>
    </row>
    <row r="21" spans="1:22" s="439" customFormat="1">
      <c r="A21" s="632"/>
      <c r="B21" s="633"/>
      <c r="C21" s="634"/>
      <c r="D21" s="636"/>
      <c r="E21" s="637"/>
      <c r="F21" s="638"/>
      <c r="G21" s="637"/>
      <c r="H21" s="638"/>
      <c r="I21" s="638"/>
      <c r="J21" s="636"/>
      <c r="K21" s="642"/>
      <c r="N21" s="506"/>
      <c r="O21" s="604"/>
      <c r="P21" s="604"/>
      <c r="Q21" s="605"/>
      <c r="R21" s="606"/>
      <c r="S21" s="607"/>
      <c r="T21" s="608"/>
      <c r="U21" s="607"/>
      <c r="V21" s="604"/>
    </row>
    <row r="22" spans="1:22" ht="15.75" thickBot="1">
      <c r="A22" s="503"/>
      <c r="B22" s="491"/>
      <c r="C22" s="492"/>
      <c r="D22" s="444"/>
      <c r="E22" s="493"/>
      <c r="F22" s="494"/>
      <c r="G22" s="494"/>
      <c r="H22" s="494"/>
      <c r="I22" s="494"/>
      <c r="J22" s="440"/>
      <c r="K22" s="495"/>
    </row>
    <row r="23" spans="1:22" ht="16.5" thickBot="1">
      <c r="B23" s="396" t="s">
        <v>1</v>
      </c>
      <c r="C23" s="407">
        <f>C4+C5+C6</f>
        <v>3495317</v>
      </c>
      <c r="E23" s="621" t="s">
        <v>204</v>
      </c>
      <c r="F23" s="622"/>
      <c r="H23" s="611" t="s">
        <v>184</v>
      </c>
      <c r="I23" s="612"/>
      <c r="J23" s="392" t="s">
        <v>189</v>
      </c>
      <c r="K23" s="508" t="s">
        <v>212</v>
      </c>
      <c r="L23" s="504"/>
    </row>
    <row r="24" spans="1:22" ht="15.75">
      <c r="B24" s="415" t="s">
        <v>2</v>
      </c>
      <c r="C24" s="416">
        <f>C7+C8+C9+C10+C11+C12+C13+C14+C15+C16+C17+C18+C19</f>
        <v>6538897</v>
      </c>
      <c r="E24" s="384" t="s">
        <v>176</v>
      </c>
      <c r="F24" s="387"/>
      <c r="H24" s="398" t="s">
        <v>176</v>
      </c>
      <c r="I24" s="399" t="s">
        <v>186</v>
      </c>
      <c r="J24" s="417"/>
      <c r="K24" s="507"/>
      <c r="L24" s="505"/>
    </row>
    <row r="25" spans="1:22" ht="15.75">
      <c r="B25" s="397" t="s">
        <v>3</v>
      </c>
      <c r="C25" s="408"/>
      <c r="E25" s="385" t="s">
        <v>178</v>
      </c>
      <c r="F25" s="388"/>
      <c r="H25" s="394" t="s">
        <v>178</v>
      </c>
      <c r="I25" s="393" t="s">
        <v>186</v>
      </c>
      <c r="J25" s="418"/>
      <c r="K25" s="507"/>
      <c r="L25" s="505"/>
    </row>
    <row r="26" spans="1:22" ht="21">
      <c r="B26" s="397" t="s">
        <v>155</v>
      </c>
      <c r="C26" s="409">
        <f>C23+C24+C25</f>
        <v>10034214</v>
      </c>
      <c r="E26" s="385" t="s">
        <v>183</v>
      </c>
      <c r="F26" s="389">
        <f>C13+C19</f>
        <v>655000</v>
      </c>
      <c r="H26" s="395" t="s">
        <v>183</v>
      </c>
      <c r="I26" s="393" t="s">
        <v>187</v>
      </c>
      <c r="J26" s="419">
        <f>C13+C19</f>
        <v>655000</v>
      </c>
      <c r="K26" s="507"/>
      <c r="L26" s="505"/>
    </row>
    <row r="27" spans="1:22" ht="16.5" thickBot="1">
      <c r="B27" s="400" t="s">
        <v>4</v>
      </c>
      <c r="C27" s="410"/>
      <c r="E27" s="385" t="s">
        <v>185</v>
      </c>
      <c r="F27" s="389">
        <f>C10+C11+'[1]Detalle de Facturacion '!C8+C12+C15+C18+C7+C16</f>
        <v>2734197</v>
      </c>
      <c r="H27" s="382" t="s">
        <v>185</v>
      </c>
      <c r="I27" s="381" t="s">
        <v>187</v>
      </c>
      <c r="J27" s="420">
        <f>C7+C10+C11+C12+C15+C18+C16</f>
        <v>2050127</v>
      </c>
      <c r="K27" s="631" t="s">
        <v>327</v>
      </c>
      <c r="L27" s="505"/>
    </row>
    <row r="28" spans="1:22" ht="32.25" customHeight="1" thickBot="1">
      <c r="E28" s="386" t="s">
        <v>238</v>
      </c>
      <c r="F28" s="390">
        <f>C16+'[1]Detalle de Facturacion '!C9+C14</f>
        <v>476862</v>
      </c>
      <c r="J28" s="425"/>
      <c r="K28" s="425"/>
      <c r="L28" s="506"/>
    </row>
  </sheetData>
  <mergeCells count="6">
    <mergeCell ref="N4:O4"/>
    <mergeCell ref="H23:I23"/>
    <mergeCell ref="N1:V2"/>
    <mergeCell ref="A1:K2"/>
    <mergeCell ref="E23:F23"/>
    <mergeCell ref="N3:O3"/>
  </mergeCells>
  <pageMargins left="0.25" right="0.25" top="0.75" bottom="0.75" header="0.3" footer="0.3"/>
  <pageSetup orientation="landscape" horizontalDpi="300" verticalDpi="300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workbookViewId="0">
      <selection activeCell="G16" sqref="E15:G16"/>
    </sheetView>
  </sheetViews>
  <sheetFormatPr baseColWidth="10" defaultRowHeight="15"/>
  <cols>
    <col min="2" max="2" width="32" customWidth="1"/>
    <col min="3" max="3" width="38.140625" customWidth="1"/>
    <col min="5" max="5" width="23" customWidth="1"/>
    <col min="6" max="6" width="15.85546875" customWidth="1"/>
    <col min="7" max="7" width="34.28515625" customWidth="1"/>
    <col min="8" max="8" width="15.85546875" customWidth="1"/>
    <col min="9" max="9" width="16.42578125" customWidth="1"/>
  </cols>
  <sheetData>
    <row r="1" spans="2:10" ht="15.75" thickBot="1"/>
    <row r="2" spans="2:10" ht="19.5" thickBot="1">
      <c r="B2" s="625" t="s">
        <v>29</v>
      </c>
      <c r="C2" s="626"/>
    </row>
    <row r="3" spans="2:10">
      <c r="B3" s="325">
        <v>9910000003</v>
      </c>
      <c r="C3" s="328" t="s">
        <v>130</v>
      </c>
      <c r="E3" s="423" t="s">
        <v>217</v>
      </c>
      <c r="F3" s="454" t="s">
        <v>223</v>
      </c>
      <c r="G3" s="629" t="s">
        <v>218</v>
      </c>
      <c r="H3" s="629"/>
      <c r="I3" s="423" t="s">
        <v>221</v>
      </c>
      <c r="J3" s="194"/>
    </row>
    <row r="4" spans="2:10" ht="16.5" thickBot="1">
      <c r="B4" s="489" t="s">
        <v>30</v>
      </c>
      <c r="C4" s="490" t="s">
        <v>31</v>
      </c>
      <c r="E4" s="424">
        <v>1</v>
      </c>
      <c r="F4" s="478">
        <v>555012</v>
      </c>
      <c r="G4" s="627" t="s">
        <v>227</v>
      </c>
      <c r="H4" s="628"/>
      <c r="I4" s="455">
        <v>1990000</v>
      </c>
      <c r="J4" s="194"/>
    </row>
    <row r="5" spans="2:10" ht="15.75">
      <c r="B5" s="180">
        <v>3200000000</v>
      </c>
      <c r="C5" s="461" t="s">
        <v>32</v>
      </c>
      <c r="D5" s="391"/>
      <c r="E5" s="424">
        <v>1</v>
      </c>
      <c r="F5" s="479">
        <v>554258</v>
      </c>
      <c r="G5" s="627" t="s">
        <v>228</v>
      </c>
      <c r="H5" s="628"/>
      <c r="I5" s="443">
        <v>400000</v>
      </c>
      <c r="J5" s="425"/>
    </row>
    <row r="6" spans="2:10" ht="15.75">
      <c r="B6" s="180">
        <v>11112222</v>
      </c>
      <c r="C6" s="461" t="s">
        <v>33</v>
      </c>
      <c r="E6" s="424">
        <v>1</v>
      </c>
      <c r="F6" s="479">
        <v>272071</v>
      </c>
      <c r="G6" s="627" t="s">
        <v>229</v>
      </c>
      <c r="H6" s="628"/>
      <c r="I6" s="443">
        <v>300000</v>
      </c>
    </row>
    <row r="7" spans="2:10" ht="16.5" thickBot="1">
      <c r="B7" s="181">
        <v>111110000</v>
      </c>
      <c r="C7" s="462" t="s">
        <v>34</v>
      </c>
      <c r="E7" s="424">
        <v>1</v>
      </c>
      <c r="F7" s="479">
        <v>28456</v>
      </c>
      <c r="G7" s="627" t="s">
        <v>230</v>
      </c>
      <c r="H7" s="628"/>
      <c r="I7" s="443">
        <v>1490000</v>
      </c>
    </row>
    <row r="8" spans="2:10" s="323" customFormat="1" ht="15.75">
      <c r="B8" s="329"/>
      <c r="C8" s="330"/>
      <c r="E8" s="424">
        <v>1</v>
      </c>
      <c r="F8" s="479">
        <v>28463</v>
      </c>
      <c r="G8" s="627" t="s">
        <v>231</v>
      </c>
      <c r="H8" s="628"/>
      <c r="I8" s="443">
        <v>215000</v>
      </c>
    </row>
    <row r="9" spans="2:10" s="323" customFormat="1" ht="16.5" thickBot="1">
      <c r="E9" s="424">
        <v>1</v>
      </c>
      <c r="F9" s="479">
        <v>284631</v>
      </c>
      <c r="G9" s="627" t="s">
        <v>232</v>
      </c>
      <c r="H9" s="628"/>
      <c r="I9" s="443">
        <v>90000</v>
      </c>
    </row>
    <row r="10" spans="2:10" s="468" customFormat="1" ht="19.5" thickBot="1">
      <c r="B10" s="467" t="s">
        <v>29</v>
      </c>
      <c r="C10" s="467" t="s">
        <v>226</v>
      </c>
      <c r="E10" s="424">
        <v>1</v>
      </c>
      <c r="F10" s="479">
        <v>283661</v>
      </c>
      <c r="G10" s="627" t="s">
        <v>233</v>
      </c>
      <c r="H10" s="628"/>
      <c r="I10" s="443">
        <v>90000</v>
      </c>
    </row>
    <row r="11" spans="2:10" s="433" customFormat="1">
      <c r="B11" s="469" t="s">
        <v>190</v>
      </c>
      <c r="C11" s="470" t="s">
        <v>191</v>
      </c>
      <c r="E11" s="424"/>
      <c r="F11" s="480"/>
      <c r="G11" s="627"/>
      <c r="H11" s="628"/>
      <c r="I11" s="443"/>
    </row>
    <row r="12" spans="2:10" s="433" customFormat="1">
      <c r="B12" s="471" t="s">
        <v>192</v>
      </c>
      <c r="C12" s="472" t="s">
        <v>193</v>
      </c>
      <c r="D12" s="473" t="s">
        <v>217</v>
      </c>
      <c r="E12" s="474" t="s">
        <v>218</v>
      </c>
      <c r="F12" s="475" t="s">
        <v>223</v>
      </c>
      <c r="G12" s="474" t="s">
        <v>217</v>
      </c>
    </row>
    <row r="13" spans="2:10" s="433" customFormat="1" ht="15.75">
      <c r="B13" s="471" t="s">
        <v>194</v>
      </c>
      <c r="C13" s="472" t="s">
        <v>195</v>
      </c>
      <c r="D13" s="476"/>
      <c r="E13" s="460"/>
      <c r="F13" s="460"/>
      <c r="G13" s="477"/>
    </row>
    <row r="14" spans="2:10" s="433" customFormat="1" ht="15.75" thickBot="1">
      <c r="B14" s="471" t="s">
        <v>196</v>
      </c>
      <c r="C14" s="472" t="s">
        <v>197</v>
      </c>
    </row>
    <row r="15" spans="2:10" s="433" customFormat="1" ht="15.75" thickBot="1">
      <c r="B15" s="471" t="s">
        <v>198</v>
      </c>
      <c r="C15" s="472" t="s">
        <v>199</v>
      </c>
      <c r="E15" s="481" t="s">
        <v>217</v>
      </c>
      <c r="F15" s="482" t="s">
        <v>223</v>
      </c>
      <c r="G15" s="482" t="s">
        <v>218</v>
      </c>
      <c r="H15" s="482" t="s">
        <v>221</v>
      </c>
    </row>
    <row r="16" spans="2:10" ht="15.75" thickBot="1">
      <c r="B16" s="465"/>
      <c r="C16" s="466"/>
      <c r="E16" s="483">
        <v>1</v>
      </c>
      <c r="F16" s="484" t="s">
        <v>325</v>
      </c>
      <c r="G16" s="485" t="s">
        <v>326</v>
      </c>
      <c r="H16" s="486"/>
      <c r="I16" s="601"/>
    </row>
    <row r="17" spans="5:8" ht="15.75" thickBot="1">
      <c r="E17" s="487"/>
      <c r="F17" s="488"/>
      <c r="G17" s="488"/>
      <c r="H17" s="496"/>
    </row>
    <row r="18" spans="5:8" ht="15.75" thickBot="1">
      <c r="E18" s="487"/>
      <c r="F18" s="488"/>
      <c r="G18" s="488"/>
      <c r="H18" s="496"/>
    </row>
    <row r="19" spans="5:8">
      <c r="E19" s="421" t="s">
        <v>9</v>
      </c>
      <c r="F19" s="426">
        <v>318917</v>
      </c>
    </row>
    <row r="20" spans="5:8">
      <c r="E20" s="602" t="s">
        <v>35</v>
      </c>
      <c r="F20" s="603">
        <v>661750</v>
      </c>
    </row>
    <row r="21" spans="5:8">
      <c r="E21" s="602" t="s">
        <v>91</v>
      </c>
      <c r="F21" s="603">
        <v>2514650</v>
      </c>
    </row>
  </sheetData>
  <mergeCells count="10">
    <mergeCell ref="B2:C2"/>
    <mergeCell ref="G10:H10"/>
    <mergeCell ref="G11:H11"/>
    <mergeCell ref="G8:H8"/>
    <mergeCell ref="G9:H9"/>
    <mergeCell ref="G3:H3"/>
    <mergeCell ref="G4:H4"/>
    <mergeCell ref="G5:H5"/>
    <mergeCell ref="G6:H6"/>
    <mergeCell ref="G7:H7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4" workbookViewId="0">
      <selection activeCell="D7" sqref="D7:E18"/>
    </sheetView>
  </sheetViews>
  <sheetFormatPr baseColWidth="10" defaultRowHeight="15"/>
  <cols>
    <col min="1" max="1" width="44" customWidth="1"/>
    <col min="2" max="2" width="14.85546875" bestFit="1" customWidth="1"/>
    <col min="3" max="3" width="12" bestFit="1" customWidth="1"/>
    <col min="4" max="4" width="42.85546875" customWidth="1"/>
    <col min="5" max="5" width="20.5703125" bestFit="1" customWidth="1"/>
    <col min="6" max="6" width="13.42578125" bestFit="1" customWidth="1"/>
    <col min="7" max="7" width="17.28515625" bestFit="1" customWidth="1"/>
  </cols>
  <sheetData>
    <row r="1" spans="1:7" ht="16.5" thickBot="1">
      <c r="A1" s="513" t="s">
        <v>71</v>
      </c>
      <c r="B1" s="515" t="s">
        <v>72</v>
      </c>
      <c r="C1" s="515" t="s">
        <v>73</v>
      </c>
      <c r="D1" s="515" t="s">
        <v>16</v>
      </c>
      <c r="E1" s="515" t="s">
        <v>14</v>
      </c>
      <c r="F1" s="515" t="s">
        <v>76</v>
      </c>
      <c r="G1" s="515" t="s">
        <v>77</v>
      </c>
    </row>
    <row r="2" spans="1:7">
      <c r="A2" s="519" t="s">
        <v>9</v>
      </c>
      <c r="B2" s="514">
        <v>11111</v>
      </c>
      <c r="C2" s="444" t="s">
        <v>45</v>
      </c>
      <c r="D2" s="516">
        <v>111</v>
      </c>
      <c r="E2" s="517">
        <v>1111</v>
      </c>
      <c r="F2" s="518" t="s">
        <v>243</v>
      </c>
      <c r="G2" s="520" t="s">
        <v>244</v>
      </c>
    </row>
    <row r="3" spans="1:7">
      <c r="A3" s="521" t="s">
        <v>35</v>
      </c>
      <c r="B3" s="511">
        <v>22222</v>
      </c>
      <c r="C3" s="512" t="s">
        <v>38</v>
      </c>
      <c r="D3" s="509">
        <v>222</v>
      </c>
      <c r="E3" s="510">
        <v>2222</v>
      </c>
      <c r="F3" s="438" t="s">
        <v>243</v>
      </c>
      <c r="G3" s="522" t="s">
        <v>245</v>
      </c>
    </row>
    <row r="4" spans="1:7" ht="15.75" thickBot="1">
      <c r="A4" s="523" t="s">
        <v>91</v>
      </c>
      <c r="B4" s="524">
        <v>33333</v>
      </c>
      <c r="C4" s="525" t="s">
        <v>45</v>
      </c>
      <c r="D4" s="526">
        <v>333</v>
      </c>
      <c r="E4" s="527">
        <v>3333</v>
      </c>
      <c r="F4" s="528" t="s">
        <v>243</v>
      </c>
      <c r="G4" s="529" t="s">
        <v>246</v>
      </c>
    </row>
    <row r="6" spans="1:7" ht="15.75" thickBot="1"/>
    <row r="7" spans="1:7" ht="15.75" thickBot="1">
      <c r="A7" s="586" t="s">
        <v>20</v>
      </c>
      <c r="B7" s="587" t="s">
        <v>21</v>
      </c>
      <c r="D7" s="589" t="s">
        <v>20</v>
      </c>
      <c r="E7" s="590" t="s">
        <v>21</v>
      </c>
    </row>
    <row r="8" spans="1:7">
      <c r="A8" s="584" t="s">
        <v>296</v>
      </c>
      <c r="B8" s="585">
        <v>30</v>
      </c>
      <c r="D8" s="591" t="s">
        <v>316</v>
      </c>
      <c r="E8" s="592">
        <v>1</v>
      </c>
    </row>
    <row r="9" spans="1:7">
      <c r="A9" s="577" t="s">
        <v>297</v>
      </c>
      <c r="B9" s="578">
        <v>200</v>
      </c>
      <c r="D9" s="581" t="s">
        <v>315</v>
      </c>
      <c r="E9" s="582">
        <v>1</v>
      </c>
    </row>
    <row r="10" spans="1:7">
      <c r="A10" s="577" t="s">
        <v>298</v>
      </c>
      <c r="B10" s="578">
        <v>1</v>
      </c>
      <c r="D10" s="593" t="s">
        <v>314</v>
      </c>
      <c r="E10" s="582">
        <v>1</v>
      </c>
    </row>
    <row r="11" spans="1:7">
      <c r="A11" s="577" t="s">
        <v>299</v>
      </c>
      <c r="B11" s="578">
        <v>10</v>
      </c>
      <c r="D11" s="593" t="s">
        <v>317</v>
      </c>
      <c r="E11" s="582">
        <v>1</v>
      </c>
    </row>
    <row r="12" spans="1:7">
      <c r="A12" s="577" t="s">
        <v>300</v>
      </c>
      <c r="B12" s="578">
        <v>1000</v>
      </c>
      <c r="D12" s="593" t="s">
        <v>313</v>
      </c>
      <c r="E12" s="582">
        <v>1</v>
      </c>
    </row>
    <row r="13" spans="1:7">
      <c r="A13" s="577" t="s">
        <v>301</v>
      </c>
      <c r="B13" s="578">
        <v>1000</v>
      </c>
      <c r="D13" s="593" t="s">
        <v>312</v>
      </c>
      <c r="E13" s="582">
        <v>1</v>
      </c>
    </row>
    <row r="14" spans="1:7" ht="15.75" thickBot="1">
      <c r="A14" s="577" t="s">
        <v>302</v>
      </c>
      <c r="B14" s="578">
        <v>2</v>
      </c>
      <c r="D14" s="594" t="s">
        <v>311</v>
      </c>
      <c r="E14" s="583">
        <v>1</v>
      </c>
    </row>
    <row r="15" spans="1:7">
      <c r="A15" s="577" t="s">
        <v>303</v>
      </c>
      <c r="B15" s="578">
        <v>30</v>
      </c>
      <c r="D15" s="595" t="s">
        <v>304</v>
      </c>
      <c r="E15" s="578">
        <v>1</v>
      </c>
    </row>
    <row r="16" spans="1:7">
      <c r="A16" s="588" t="s">
        <v>304</v>
      </c>
      <c r="B16" s="578">
        <v>1</v>
      </c>
      <c r="D16" s="595" t="s">
        <v>305</v>
      </c>
      <c r="E16" s="578">
        <v>1</v>
      </c>
    </row>
    <row r="17" spans="1:5">
      <c r="A17" s="588" t="s">
        <v>305</v>
      </c>
      <c r="B17" s="578">
        <v>1</v>
      </c>
      <c r="D17" s="595" t="s">
        <v>306</v>
      </c>
      <c r="E17" s="578">
        <v>1</v>
      </c>
    </row>
    <row r="18" spans="1:5" ht="15.75" thickBot="1">
      <c r="A18" s="588" t="s">
        <v>306</v>
      </c>
      <c r="B18" s="578">
        <v>1</v>
      </c>
      <c r="D18" s="596" t="s">
        <v>307</v>
      </c>
      <c r="E18" s="580">
        <v>4</v>
      </c>
    </row>
    <row r="19" spans="1:5">
      <c r="A19" s="588" t="s">
        <v>307</v>
      </c>
      <c r="B19" s="578">
        <v>4</v>
      </c>
      <c r="D19" s="597"/>
    </row>
    <row r="20" spans="1:5">
      <c r="A20" s="577" t="s">
        <v>308</v>
      </c>
      <c r="B20" s="578">
        <v>5</v>
      </c>
      <c r="D20" s="597"/>
    </row>
    <row r="21" spans="1:5" ht="15.75" thickBot="1">
      <c r="A21" s="579" t="s">
        <v>309</v>
      </c>
      <c r="B21" s="580" t="s">
        <v>310</v>
      </c>
    </row>
    <row r="29" spans="1:5">
      <c r="A29" s="576"/>
    </row>
    <row r="30" spans="1:5">
      <c r="A30" s="576"/>
    </row>
    <row r="31" spans="1:5">
      <c r="A31" s="576"/>
    </row>
    <row r="32" spans="1:5">
      <c r="A32" s="576"/>
    </row>
    <row r="33" spans="1:1">
      <c r="A33" s="576"/>
    </row>
    <row r="34" spans="1:1">
      <c r="A34" s="5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Detalle de Facturacion </vt:lpstr>
      <vt:lpstr>Codigos </vt:lpstr>
      <vt:lpstr>Hoja1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2017-03-31T14:17:19Z</cp:lastPrinted>
  <dcterms:created xsi:type="dcterms:W3CDTF">2016-04-27T13:00:55Z</dcterms:created>
  <dcterms:modified xsi:type="dcterms:W3CDTF">2017-03-31T22:13:09Z</dcterms:modified>
</cp:coreProperties>
</file>