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FACTURACION\FACTURACION 2017\"/>
    </mc:Choice>
  </mc:AlternateContent>
  <xr:revisionPtr revIDLastSave="0" documentId="13_ncr:1_{A0127158-FB27-4387-9067-40880CE56BD9}" xr6:coauthVersionLast="40" xr6:coauthVersionMax="40" xr10:uidLastSave="{00000000-0000-0000-0000-000000000000}"/>
  <bookViews>
    <workbookView minimized="1" xWindow="0" yWindow="0" windowWidth="20400" windowHeight="7545" tabRatio="574" firstSheet="4" activeTab="7" xr2:uid="{00000000-000D-0000-FFFF-FFFF00000000}"/>
  </bookViews>
  <sheets>
    <sheet name="1" sheetId="2" r:id="rId1"/>
    <sheet name="2" sheetId="3" r:id="rId2"/>
    <sheet name="3" sheetId="5" r:id="rId3"/>
    <sheet name="4" sheetId="6" r:id="rId4"/>
    <sheet name="Hoja4" sheetId="18" r:id="rId5"/>
    <sheet name="5" sheetId="7" r:id="rId6"/>
    <sheet name="6" sheetId="8" r:id="rId7"/>
    <sheet name="Detalle de Facturacion " sheetId="1" r:id="rId8"/>
    <sheet name="Codigos " sheetId="4" r:id="rId9"/>
    <sheet name="Hoja1" sheetId="14" r:id="rId10"/>
    <sheet name="Hoja3" sheetId="16" r:id="rId11"/>
    <sheet name="Hoja2" sheetId="17" r:id="rId12"/>
    <sheet name="Hoja5" sheetId="19" r:id="rId13"/>
  </sheets>
  <calcPr calcId="181029"/>
</workbook>
</file>

<file path=xl/calcChain.xml><?xml version="1.0" encoding="utf-8"?>
<calcChain xmlns="http://schemas.openxmlformats.org/spreadsheetml/2006/main">
  <c r="C24" i="1" l="1"/>
  <c r="G29" i="1" l="1"/>
  <c r="F27" i="8" l="1"/>
  <c r="F28" i="8" s="1"/>
  <c r="G30" i="1" l="1"/>
  <c r="G27" i="1"/>
  <c r="F13" i="8"/>
  <c r="F68" i="7"/>
  <c r="F53" i="7"/>
  <c r="F52" i="7"/>
  <c r="F26" i="7" l="1"/>
  <c r="F13" i="7"/>
  <c r="C25" i="1" l="1"/>
  <c r="C27" i="1" s="1"/>
  <c r="F16" i="3" l="1"/>
  <c r="F39" i="7" l="1"/>
  <c r="F60" i="5" l="1"/>
  <c r="F30" i="5" l="1"/>
  <c r="F15" i="5" l="1"/>
  <c r="F80" i="6" l="1"/>
  <c r="F79" i="6"/>
  <c r="F82" i="6" s="1"/>
  <c r="F56" i="7" l="1"/>
  <c r="F30" i="6" l="1"/>
  <c r="F31" i="6"/>
  <c r="F70" i="3"/>
  <c r="F69" i="3"/>
  <c r="F73" i="3" s="1"/>
  <c r="F71" i="8"/>
  <c r="F70" i="8"/>
  <c r="F73" i="8" s="1"/>
  <c r="F43" i="8"/>
  <c r="F61" i="6" l="1"/>
  <c r="F57" i="8" l="1"/>
  <c r="F69" i="7"/>
  <c r="F14" i="8"/>
  <c r="F77" i="5" l="1"/>
  <c r="F78" i="5"/>
  <c r="F76" i="5"/>
  <c r="F75" i="5"/>
  <c r="F79" i="5" s="1"/>
  <c r="F35" i="3" l="1"/>
  <c r="F32" i="3"/>
  <c r="F31" i="3"/>
  <c r="F30" i="3"/>
  <c r="F39" i="3" s="1"/>
  <c r="F45" i="6" l="1"/>
  <c r="F46" i="6" s="1"/>
  <c r="F61" i="5" l="1"/>
  <c r="F46" i="5" l="1"/>
  <c r="F53" i="3" l="1"/>
  <c r="F55" i="3" s="1"/>
  <c r="F31" i="5"/>
  <c r="F14" i="7" l="1"/>
  <c r="F40" i="7"/>
  <c r="F27" i="7"/>
  <c r="F88" i="3" l="1"/>
  <c r="F60" i="2" l="1"/>
  <c r="F61" i="2" s="1"/>
  <c r="F45" i="2"/>
  <c r="F46" i="2" s="1"/>
  <c r="F30" i="2"/>
  <c r="F31" i="2" s="1"/>
  <c r="F15" i="2"/>
  <c r="F16" i="2" s="1"/>
  <c r="F16" i="6" l="1"/>
  <c r="F16" i="5" l="1"/>
  <c r="F76" i="2" l="1"/>
</calcChain>
</file>

<file path=xl/sharedStrings.xml><?xml version="1.0" encoding="utf-8"?>
<sst xmlns="http://schemas.openxmlformats.org/spreadsheetml/2006/main" count="933" uniqueCount="291">
  <si>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</si>
  <si>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</si>
  <si>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</si>
  <si>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</si>
  <si>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</si>
  <si>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</si>
  <si>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</si>
  <si>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</si>
  <si>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</si>
  <si>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</si>
  <si>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</si>
  <si>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</si>
  <si>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</si>
  <si>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</si>
  <si>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</si>
  <si>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</si>
  <si>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</si>
  <si>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</si>
  <si>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</si>
  <si>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</si>
  <si>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</si>
  <si>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</si>
  <si>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</si>
  <si>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</si>
  <si>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</si>
  <si>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</si>
  <si>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</si>
  <si>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</si>
  <si>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</si>
  <si>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</si>
  <si>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</si>
  <si>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</si>
  <si>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</si>
  <si>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</si>
  <si>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</si>
  <si>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</si>
  <si>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</si>
  <si>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</si>
  <si>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Facturación 06</t>
  </si>
  <si>
    <t>Facturación 07</t>
  </si>
  <si>
    <t>Facturación 08</t>
  </si>
  <si>
    <t>Facturación 09</t>
  </si>
  <si>
    <t>Facturación 10</t>
  </si>
  <si>
    <t>90.753.000-0</t>
  </si>
  <si>
    <t>SI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</si>
  <si>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</si>
  <si>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</si>
  <si>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</si>
  <si>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</si>
  <si>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</si>
  <si>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</si>
  <si>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</si>
  <si>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</si>
  <si>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</si>
  <si>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</si>
  <si>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</si>
  <si>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</si>
  <si>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Facturación 25</t>
  </si>
  <si>
    <t>NETO</t>
  </si>
  <si>
    <t>Facturación 27</t>
  </si>
  <si>
    <t>Facturación 28</t>
  </si>
  <si>
    <t>Facturación 29</t>
  </si>
  <si>
    <t>Facturación 30</t>
  </si>
  <si>
    <t>Clinica Alemana de Santiago</t>
  </si>
  <si>
    <t>Clinica Santa Maria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</si>
  <si>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</si>
  <si>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</si>
  <si>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</si>
  <si>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</si>
  <si>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</si>
  <si>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</si>
  <si>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</si>
  <si>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</si>
  <si>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</si>
  <si>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</si>
  <si>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</si>
  <si>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</si>
  <si>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</si>
  <si>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</si>
  <si>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76.133.697-5</t>
  </si>
  <si>
    <t>Hotelera Ámbar Residence Spa</t>
  </si>
  <si>
    <t>CCDIN</t>
  </si>
  <si>
    <t>PERA DE LLAMADO</t>
  </si>
  <si>
    <t>61.101.030-3</t>
  </si>
  <si>
    <t>Clinica Las Condes</t>
  </si>
  <si>
    <t>81.949.100-3</t>
  </si>
  <si>
    <t>Clinica Alemana de Osorno</t>
  </si>
  <si>
    <t>CLA244</t>
  </si>
  <si>
    <t>R4K11V</t>
  </si>
  <si>
    <t>R4KESR</t>
  </si>
  <si>
    <t>Instituto del Diagnostico S.A</t>
  </si>
  <si>
    <t>92051000-0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</si>
  <si>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</si>
  <si>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</si>
  <si>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</si>
  <si>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</si>
  <si>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</si>
  <si>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</si>
  <si>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</si>
  <si>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</si>
  <si>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</si>
  <si>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</si>
  <si>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</si>
  <si>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76.515.070-1</t>
  </si>
  <si>
    <t>93.930.000-7</t>
  </si>
  <si>
    <t>76515070-1</t>
  </si>
  <si>
    <t>Clinica Las Lilas S.A</t>
  </si>
  <si>
    <t>CONVERSOR DE VIDEO VGA + AUDIO PLUG3.5MM A HDMI (C/FUENTE)</t>
  </si>
  <si>
    <t xml:space="preserve">CABLE HDMI REDMERE 2M. M/M BLANCO, V1.4, 3D, 34AWG 89 </t>
  </si>
  <si>
    <t xml:space="preserve">TRANSMISOR INALAMBRICO DE VIDEO HDMI 1.4 60GHZ </t>
  </si>
  <si>
    <t>MINI TECLADO INALAMBRICO MULTIMEDIA, DINON</t>
  </si>
  <si>
    <t>CONVEV-102</t>
  </si>
  <si>
    <t>MINTTEKINAL2</t>
  </si>
  <si>
    <t>90753000-0</t>
  </si>
  <si>
    <t>VISITA TECNICA</t>
  </si>
  <si>
    <t>Victor Catalan Valenzuela</t>
  </si>
  <si>
    <t>300BF</t>
  </si>
  <si>
    <t>LAMPARA XENON IN 300 W (OTROS)</t>
  </si>
  <si>
    <t>99.567.970-1</t>
  </si>
  <si>
    <t>96.770.100-9</t>
  </si>
  <si>
    <t>35034-02</t>
  </si>
  <si>
    <t>BATERIAS PACKAGE CB 08 12V 2,9A KIT 2 BAT</t>
  </si>
  <si>
    <t>CAT5E</t>
  </si>
  <si>
    <t>CAJA DE CABLES CAT5E AZUL</t>
  </si>
  <si>
    <t>5ETC00433C</t>
  </si>
  <si>
    <t>TAG DE EQUIPOS DE ACTIVO FIJO</t>
  </si>
  <si>
    <t>04-1776</t>
  </si>
  <si>
    <t>86.003.000-4</t>
  </si>
  <si>
    <t>constructora y comercial el alba LTDA</t>
  </si>
  <si>
    <t>5132/3</t>
  </si>
  <si>
    <t>LAMPRA 12V/100W (OTROS)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</si>
  <si>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</si>
  <si>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</si>
  <si>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</si>
  <si>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</si>
  <si>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</si>
  <si>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</si>
  <si>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</si>
  <si>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</si>
  <si>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Clinica Alemana De Santiago</t>
  </si>
  <si>
    <t>HAND CONTROL GL5</t>
  </si>
  <si>
    <t>BATERIA KIT GL5</t>
  </si>
  <si>
    <t>DESKTOP CHARGER GL5</t>
  </si>
  <si>
    <t>15.310.122-1</t>
  </si>
  <si>
    <t>ESTACION DE REGISTRO/EMERGENCIA</t>
  </si>
  <si>
    <t>R4K12A</t>
  </si>
  <si>
    <t>AUDIO SINGLE CALL</t>
  </si>
  <si>
    <t>RAULAND</t>
  </si>
  <si>
    <t>R4K4020</t>
  </si>
  <si>
    <t>LCD CONSOLE</t>
  </si>
  <si>
    <t>R4KCONN8</t>
  </si>
  <si>
    <t>CONECTOR 8 PINES</t>
  </si>
  <si>
    <t>R4KCONN6</t>
  </si>
  <si>
    <t>CONECTOR 6 PINES</t>
  </si>
  <si>
    <t>Clinica Vespucio</t>
  </si>
  <si>
    <t>ANDRES</t>
  </si>
  <si>
    <t>COLCHON CLINICO 89X2,10</t>
  </si>
  <si>
    <t>96.898.980-4</t>
  </si>
  <si>
    <t>EM 130-16</t>
  </si>
  <si>
    <t>Clinica Ciudad del Mar</t>
  </si>
  <si>
    <t>META PERSONAL</t>
  </si>
  <si>
    <t xml:space="preserve">YENIFER </t>
  </si>
  <si>
    <t>4.5</t>
  </si>
  <si>
    <t>2.5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</si>
  <si>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</si>
  <si>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</si>
  <si>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</si>
  <si>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</si>
  <si>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</si>
  <si>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</si>
  <si>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</si>
  <si>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</si>
  <si>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</si>
  <si>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</si>
  <si>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</si>
  <si>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</si>
  <si>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BT4508454</t>
  </si>
  <si>
    <t>96,963,660-3</t>
  </si>
  <si>
    <t>Hospital Clinico  Viña del Mar</t>
  </si>
  <si>
    <t>ADVANCE CASTER NEW 5 IN BRAKER/STERR</t>
  </si>
  <si>
    <t>96,885,950-1</t>
  </si>
  <si>
    <t>1938-16</t>
  </si>
  <si>
    <t>PERAS DE LLAMADO</t>
  </si>
  <si>
    <t>LOGRO DE METAS</t>
  </si>
  <si>
    <t>Cantidad</t>
  </si>
  <si>
    <t>Detalle</t>
  </si>
  <si>
    <t>Precio Unitario</t>
  </si>
  <si>
    <t>Código</t>
  </si>
  <si>
    <t>VALORES</t>
  </si>
  <si>
    <t>Columna1</t>
  </si>
  <si>
    <t>Rut: 9.930.000-7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</si>
  <si>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</si>
  <si>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</si>
  <si>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</si>
  <si>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</si>
  <si>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</si>
  <si>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 xml:space="preserve">Clínica Chillan </t>
  </si>
  <si>
    <t>ClÍnica Las Condes</t>
  </si>
  <si>
    <t>PROGRAMACIÓN</t>
  </si>
  <si>
    <t xml:space="preserve">ENTREGAS </t>
  </si>
  <si>
    <t xml:space="preserve">PENDIENTES </t>
  </si>
  <si>
    <t>* DOCUMENTOS</t>
  </si>
  <si>
    <t>* PRODUCTOS</t>
  </si>
  <si>
    <t>CENCOMEX S.A</t>
  </si>
  <si>
    <t>SERVICIO TÉCNICO</t>
  </si>
  <si>
    <t>JAISKEL</t>
  </si>
  <si>
    <t>SEBASTIAN</t>
  </si>
  <si>
    <t>2.0</t>
  </si>
  <si>
    <t xml:space="preserve">BRUNO </t>
  </si>
  <si>
    <t>Inmobiliaria CLC</t>
  </si>
  <si>
    <t>PERSONAL</t>
  </si>
  <si>
    <t>INSTITUCION</t>
  </si>
  <si>
    <t>DESCRIPCION</t>
  </si>
  <si>
    <t>VALOR</t>
  </si>
  <si>
    <t>N° PTO.</t>
  </si>
  <si>
    <t>N° O.C.</t>
  </si>
  <si>
    <t>ESTADO DE O/C</t>
  </si>
  <si>
    <t>NOTA</t>
  </si>
  <si>
    <t>OBS.</t>
  </si>
  <si>
    <t>Andres Yañez</t>
  </si>
  <si>
    <t>Montaje Piso 7</t>
  </si>
  <si>
    <t>Facturar</t>
  </si>
  <si>
    <t>Emilio Garrido</t>
  </si>
  <si>
    <t>CLC</t>
  </si>
  <si>
    <t>Pillow Speaker Full</t>
  </si>
  <si>
    <t>Antonio Aguilar</t>
  </si>
  <si>
    <t>CSM</t>
  </si>
  <si>
    <t>Cable Power Laser</t>
  </si>
  <si>
    <t>Entregado, Facturar</t>
  </si>
  <si>
    <t>Alejandro Rubio </t>
  </si>
  <si>
    <t>Reparación y Calibración Laser</t>
  </si>
  <si>
    <t>Espera de OC, Trabajo realizado</t>
  </si>
  <si>
    <t>Alejandro Rubio</t>
  </si>
  <si>
    <t>04 HDD Servers</t>
  </si>
  <si>
    <t>Espera OC, Entregar productos y Facturar</t>
  </si>
  <si>
    <t>Mauricio Matta</t>
  </si>
  <si>
    <t>Martha Pacheco</t>
  </si>
  <si>
    <t>martha@lmemiami.com</t>
  </si>
  <si>
    <t>305 594-0000</t>
  </si>
  <si>
    <t>Telefono:</t>
  </si>
  <si>
    <t>LIFE MEDICAL EQUIPMENT</t>
  </si>
  <si>
    <t>Yosmariaelen Cisneros</t>
  </si>
  <si>
    <t>Hidalgo Torres Optato y Otros</t>
  </si>
  <si>
    <t>Yosmariaelen Cisneros &lt;dicoval.ltda3@gmail.com&gt;</t>
  </si>
  <si>
    <t>Telefono Contacto. (22) 808 6647  </t>
  </si>
  <si>
    <t>DICOVAL LTDA.</t>
  </si>
  <si>
    <t xml:space="preserve">Facturación Mes de Diciembre </t>
  </si>
  <si>
    <t>95 UF MENSUALES/ NO SE FACTURA POR NO TENER OS NOVIEMBRE</t>
  </si>
  <si>
    <t>Mutual de Seguridad</t>
  </si>
  <si>
    <t xml:space="preserve">Bruno Leyton </t>
  </si>
  <si>
    <t>3 CCDIN</t>
  </si>
  <si>
    <t>si</t>
  </si>
  <si>
    <t>Nelson Reyes</t>
  </si>
  <si>
    <t>1 CORRIDOR LIGHT 4</t>
  </si>
  <si>
    <t>2.545.810.-</t>
  </si>
  <si>
    <t>95 UF MENSUALES/ NO SE FACTURA POR NO TENER OS DICIEMBRE</t>
  </si>
  <si>
    <t xml:space="preserve">Facturación </t>
  </si>
  <si>
    <t>96.515.660-7</t>
  </si>
  <si>
    <t xml:space="preserve">Clinica Las Condes </t>
  </si>
  <si>
    <t xml:space="preserve"> Nº GUÍA  </t>
  </si>
  <si>
    <t>Facturación</t>
  </si>
  <si>
    <t>REPARACIONES VARIAS</t>
  </si>
  <si>
    <t xml:space="preserve">VISITA TECNICA </t>
  </si>
  <si>
    <t>PILLOW SPEAKER FULL</t>
  </si>
  <si>
    <t>ESTACION DE PACIENTE MEJORADA</t>
  </si>
  <si>
    <t xml:space="preserve">                </t>
  </si>
  <si>
    <t>Sebastian Rojas</t>
  </si>
  <si>
    <t>Visita tecnica de urgencia, 21-11-2017, 3° piso, cambio de lampara.</t>
  </si>
  <si>
    <t>Presupuesto por modulo dañado por mal uso, habitacion 3, 4°piso.</t>
  </si>
  <si>
    <t>Sociedad Clinica Del Maule</t>
  </si>
  <si>
    <t>Visita tecnica.</t>
  </si>
  <si>
    <t>1 estacion de paciente mejorada, habitacion 5713, piso 7.</t>
  </si>
  <si>
    <t>Visita tecnica de urgencia.</t>
  </si>
  <si>
    <t>Reparacion y mano de obra.</t>
  </si>
  <si>
    <t>visita tecnica de urgencia 25-11-2017, 3° piso.</t>
  </si>
  <si>
    <t>Visita tecnica de urgencia, 26-11-2017, 4° piso.</t>
  </si>
  <si>
    <t>NELSON</t>
  </si>
  <si>
    <t>Pontificia Universidad Catolica de Chile</t>
  </si>
  <si>
    <t>Jaiskel Costero</t>
  </si>
  <si>
    <t xml:space="preserve">Visita tecnica </t>
  </si>
  <si>
    <t>Mes de Octubre</t>
  </si>
  <si>
    <t>Mes de Noviembre</t>
  </si>
  <si>
    <t>25 UF MENSUALES Mes de Diciembre</t>
  </si>
  <si>
    <t xml:space="preserve">Mantencion </t>
  </si>
  <si>
    <t>81.698.900-0</t>
  </si>
  <si>
    <t xml:space="preserve">Pontificia Universidad Catolica de Chile </t>
  </si>
  <si>
    <t xml:space="preserve">visita tecnica </t>
  </si>
  <si>
    <t>96.989.980-4</t>
  </si>
  <si>
    <t xml:space="preserve">Clinica Vespucio </t>
  </si>
  <si>
    <t xml:space="preserve">                </t>
  </si>
  <si>
    <t xml:space="preserve">Nº GUÍA 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</si>
</sst>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\ #,##0;[Red]\-&quot;$&quot;\ #,##0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[$$-340A]\ #,##0"/>
    <numFmt numFmtId="168" formatCode="_(&quot;Ch$&quot;* #,##0.00_);_(&quot;Ch$&quot;* \(#,##0.00\);_(&quot;Ch$&quot;* &quot;-&quot;??_);_(@_)"/>
    <numFmt numFmtId="169" formatCode="_(&quot;$&quot;* #,##0.00_);_(&quot;$&quot;* \(#,##0.00\);_(&quot;$&quot;* &quot;-&quot;??_);_(@_)"/>
    <numFmt numFmtId="170" formatCode="_(* #,##0.00_);_(* \(#,##0.00\);_(* &quot;-&quot;??_);_(@_)"/>
  </numFmts>
  <fonts count="7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5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rgb="FF1F497D"/>
      <name val="Calibri"/>
      <family val="2"/>
    </font>
    <font>
      <b/>
      <i/>
      <u/>
      <sz val="12"/>
      <color theme="10"/>
      <name val="Calibri"/>
      <family val="2"/>
      <scheme val="minor"/>
    </font>
    <font>
      <b/>
      <i/>
      <sz val="12"/>
      <color rgb="FF1F497D"/>
      <name val="Verdana"/>
      <family val="2"/>
    </font>
    <font>
      <b/>
      <i/>
      <u/>
      <sz val="16"/>
      <color rgb="FF1F497D"/>
      <name val="Calibri"/>
      <family val="2"/>
      <scheme val="minor"/>
    </font>
    <font>
      <b/>
      <i/>
      <u/>
      <sz val="16"/>
      <color theme="3"/>
      <name val="Calibri"/>
      <family val="2"/>
      <scheme val="minor"/>
    </font>
    <font>
      <b/>
      <i/>
      <sz val="12"/>
      <color theme="3"/>
      <name val="Calibri"/>
      <family val="2"/>
      <scheme val="minor"/>
    </font>
    <font>
      <b/>
      <i/>
      <sz val="16"/>
      <color theme="3"/>
      <name val="Calibri"/>
      <family val="2"/>
      <scheme val="minor"/>
    </font>
    <font>
      <b/>
      <sz val="11"/>
      <color rgb="FF000000"/>
      <name val="Calibri"/>
      <scheme val="minor"/>
    </font>
    <font>
      <b/>
      <sz val="11"/>
      <color rgb="FF00B0F0"/>
      <name val="Calibri"/>
      <scheme val="minor"/>
    </font>
    <font>
      <b/>
      <sz val="11"/>
      <color rgb="FFFF0000"/>
      <name val="Calibri"/>
      <scheme val="minor"/>
    </font>
    <font>
      <b/>
      <sz val="11"/>
      <color theme="3" tint="-0.499984740745262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rgb="FF000000"/>
      <name val="Calibri"/>
      <family val="2"/>
    </font>
    <font>
      <b/>
      <sz val="9"/>
      <color rgb="FFE6B8B7"/>
      <name val="Calibri"/>
      <family val="2"/>
    </font>
    <font>
      <b/>
      <sz val="9"/>
      <color rgb="FFFF0000"/>
      <name val="Calibri"/>
      <family val="2"/>
    </font>
    <font>
      <b/>
      <sz val="9"/>
      <color theme="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4">
    <xf numFmtId="0" fontId="0" fillId="0" borderId="0"/>
    <xf numFmtId="167" fontId="1" fillId="0" borderId="0"/>
    <xf numFmtId="167" fontId="3" fillId="0" borderId="0"/>
    <xf numFmtId="167" fontId="3" fillId="0" borderId="0"/>
    <xf numFmtId="168" fontId="3" fillId="0" borderId="0" applyFont="0" applyFill="0" applyBorder="0" applyAlignment="0" applyProtection="0"/>
    <xf numFmtId="167" fontId="1" fillId="0" borderId="0"/>
    <xf numFmtId="167" fontId="4" fillId="0" borderId="0"/>
    <xf numFmtId="167" fontId="3" fillId="0" borderId="0"/>
    <xf numFmtId="167" fontId="5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" fillId="0" borderId="0"/>
    <xf numFmtId="0" fontId="14" fillId="0" borderId="0"/>
    <xf numFmtId="0" fontId="5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3" fillId="0" borderId="0"/>
    <xf numFmtId="0" fontId="45" fillId="0" borderId="0" applyNumberFormat="0" applyFill="0" applyBorder="0" applyAlignment="0" applyProtection="0"/>
  </cellStyleXfs>
  <cellXfs count="661">
    <xf numFmtId="0" fontId="0" fillId="0" borderId="0" xfId="0"/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7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7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7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7" fontId="10" fillId="6" borderId="12" xfId="1" applyFont="1" applyFill="1" applyBorder="1" applyAlignment="1">
      <alignment horizontal="center"/>
    </xf>
    <xf numFmtId="167" fontId="10" fillId="6" borderId="23" xfId="1" applyFont="1" applyFill="1" applyBorder="1" applyAlignment="1">
      <alignment horizontal="center"/>
    </xf>
    <xf numFmtId="167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7" fontId="10" fillId="6" borderId="25" xfId="1" applyFont="1" applyFill="1" applyBorder="1" applyAlignment="1">
      <alignment horizontal="center"/>
    </xf>
    <xf numFmtId="167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7" fontId="10" fillId="6" borderId="24" xfId="1" applyFont="1" applyFill="1" applyBorder="1" applyAlignment="1">
      <alignment horizontal="center"/>
    </xf>
    <xf numFmtId="167" fontId="10" fillId="6" borderId="22" xfId="1" applyNumberFormat="1" applyFont="1" applyFill="1" applyBorder="1" applyAlignment="1">
      <alignment horizontal="left"/>
    </xf>
    <xf numFmtId="167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7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7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7" fontId="11" fillId="5" borderId="0" xfId="1" applyNumberFormat="1" applyFont="1" applyFill="1" applyBorder="1" applyAlignment="1">
      <alignment horizontal="right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7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7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7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7" fontId="10" fillId="6" borderId="12" xfId="1" applyFont="1" applyFill="1" applyBorder="1" applyAlignment="1">
      <alignment horizontal="center"/>
    </xf>
    <xf numFmtId="167" fontId="10" fillId="6" borderId="23" xfId="1" applyFont="1" applyFill="1" applyBorder="1" applyAlignment="1">
      <alignment horizontal="center"/>
    </xf>
    <xf numFmtId="167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7" fontId="10" fillId="6" borderId="25" xfId="1" applyFont="1" applyFill="1" applyBorder="1" applyAlignment="1">
      <alignment horizontal="center"/>
    </xf>
    <xf numFmtId="167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7" fontId="10" fillId="6" borderId="24" xfId="1" applyFont="1" applyFill="1" applyBorder="1" applyAlignment="1">
      <alignment horizontal="center"/>
    </xf>
    <xf numFmtId="167" fontId="10" fillId="6" borderId="22" xfId="1" applyNumberFormat="1" applyFont="1" applyFill="1" applyBorder="1" applyAlignment="1">
      <alignment horizontal="left"/>
    </xf>
    <xf numFmtId="167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7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7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7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7" fontId="10" fillId="6" borderId="25" xfId="1" applyFont="1" applyFill="1" applyBorder="1" applyAlignment="1">
      <alignment horizontal="center"/>
    </xf>
    <xf numFmtId="167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7" fontId="10" fillId="6" borderId="24" xfId="1" applyFont="1" applyFill="1" applyBorder="1" applyAlignment="1">
      <alignment horizontal="center"/>
    </xf>
    <xf numFmtId="167" fontId="10" fillId="6" borderId="22" xfId="1" applyNumberFormat="1" applyFont="1" applyFill="1" applyBorder="1" applyAlignment="1">
      <alignment horizontal="left"/>
    </xf>
    <xf numFmtId="167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7" fontId="11" fillId="5" borderId="0" xfId="1" applyFont="1" applyFill="1" applyAlignment="1">
      <alignment horizontal="center" vertical="center"/>
    </xf>
    <xf numFmtId="167" fontId="12" fillId="5" borderId="0" xfId="1" applyFont="1" applyFill="1" applyAlignment="1">
      <alignment vertical="center"/>
    </xf>
    <xf numFmtId="167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7" fontId="11" fillId="5" borderId="0" xfId="1" applyFont="1" applyFill="1" applyAlignment="1">
      <alignment horizontal="center"/>
    </xf>
    <xf numFmtId="167" fontId="12" fillId="5" borderId="0" xfId="1" applyFont="1" applyFill="1" applyAlignment="1">
      <alignment horizontal="center"/>
    </xf>
    <xf numFmtId="167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7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7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7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7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7" fontId="10" fillId="6" borderId="12" xfId="1" applyFont="1" applyFill="1" applyBorder="1" applyAlignment="1">
      <alignment horizontal="center"/>
    </xf>
    <xf numFmtId="167" fontId="10" fillId="6" borderId="23" xfId="1" applyFont="1" applyFill="1" applyBorder="1" applyAlignment="1">
      <alignment horizontal="center"/>
    </xf>
    <xf numFmtId="167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7" fontId="10" fillId="6" borderId="25" xfId="1" applyFont="1" applyFill="1" applyBorder="1" applyAlignment="1">
      <alignment horizontal="center"/>
    </xf>
    <xf numFmtId="167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7" fontId="10" fillId="6" borderId="24" xfId="1" applyFont="1" applyFill="1" applyBorder="1" applyAlignment="1">
      <alignment horizontal="center"/>
    </xf>
    <xf numFmtId="167" fontId="10" fillId="6" borderId="22" xfId="1" applyNumberFormat="1" applyFont="1" applyFill="1" applyBorder="1" applyAlignment="1">
      <alignment horizontal="left"/>
    </xf>
    <xf numFmtId="167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0" fillId="6" borderId="13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2" xfId="1" applyNumberFormat="1" applyFont="1" applyFill="1" applyBorder="1"/>
    <xf numFmtId="0" fontId="10" fillId="6" borderId="29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167" fontId="10" fillId="6" borderId="29" xfId="1" applyFont="1" applyFill="1" applyBorder="1" applyAlignment="1">
      <alignment horizontal="center"/>
    </xf>
    <xf numFmtId="167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4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10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7" fontId="11" fillId="5" borderId="0" xfId="1" applyNumberFormat="1" applyFont="1" applyFill="1" applyAlignment="1">
      <alignment horizontal="center" vertical="center"/>
    </xf>
    <xf numFmtId="167" fontId="11" fillId="5" borderId="0" xfId="1" applyNumberFormat="1" applyFont="1" applyFill="1" applyAlignment="1">
      <alignment horizontal="center"/>
    </xf>
    <xf numFmtId="167" fontId="11" fillId="5" borderId="0" xfId="1" applyNumberFormat="1" applyFont="1" applyFill="1" applyBorder="1" applyAlignment="1">
      <alignment horizontal="center"/>
    </xf>
    <xf numFmtId="167" fontId="10" fillId="6" borderId="23" xfId="1" applyNumberFormat="1" applyFont="1" applyFill="1" applyBorder="1" applyAlignment="1">
      <alignment horizontal="center"/>
    </xf>
    <xf numFmtId="167" fontId="10" fillId="6" borderId="21" xfId="1" applyNumberFormat="1" applyFont="1" applyFill="1" applyBorder="1" applyAlignment="1">
      <alignment horizontal="center"/>
    </xf>
    <xf numFmtId="167" fontId="10" fillId="6" borderId="14" xfId="1" applyNumberFormat="1" applyFont="1" applyFill="1" applyBorder="1" applyAlignment="1">
      <alignment horizontal="center"/>
    </xf>
    <xf numFmtId="167" fontId="10" fillId="6" borderId="33" xfId="1" applyNumberFormat="1" applyFont="1" applyFill="1" applyBorder="1" applyAlignment="1">
      <alignment horizontal="center"/>
    </xf>
    <xf numFmtId="0" fontId="7" fillId="4" borderId="35" xfId="1" applyNumberFormat="1" applyFont="1" applyFill="1" applyBorder="1" applyAlignment="1">
      <alignment horizontal="center" vertical="center"/>
    </xf>
    <xf numFmtId="0" fontId="13" fillId="6" borderId="36" xfId="1" applyNumberFormat="1" applyFont="1" applyFill="1" applyBorder="1" applyAlignment="1">
      <alignment horizontal="center" wrapText="1"/>
    </xf>
    <xf numFmtId="0" fontId="13" fillId="6" borderId="37" xfId="1" applyNumberFormat="1" applyFont="1" applyFill="1" applyBorder="1" applyAlignment="1">
      <alignment horizontal="center"/>
    </xf>
    <xf numFmtId="0" fontId="10" fillId="6" borderId="37" xfId="1" applyNumberFormat="1" applyFont="1" applyFill="1" applyBorder="1" applyAlignment="1">
      <alignment horizontal="center"/>
    </xf>
    <xf numFmtId="0" fontId="8" fillId="3" borderId="37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7" fontId="10" fillId="6" borderId="38" xfId="1" applyFont="1" applyFill="1" applyBorder="1" applyAlignment="1">
      <alignment horizontal="center"/>
    </xf>
    <xf numFmtId="167" fontId="10" fillId="6" borderId="39" xfId="1" applyFont="1" applyFill="1" applyBorder="1" applyAlignment="1">
      <alignment horizontal="center"/>
    </xf>
    <xf numFmtId="167" fontId="10" fillId="6" borderId="39" xfId="1" applyNumberFormat="1" applyFont="1" applyFill="1" applyBorder="1" applyAlignment="1">
      <alignment horizontal="center"/>
    </xf>
    <xf numFmtId="167" fontId="11" fillId="5" borderId="2" xfId="1" applyFont="1" applyFill="1" applyBorder="1" applyAlignment="1">
      <alignment horizontal="center" vertical="center"/>
    </xf>
    <xf numFmtId="167" fontId="12" fillId="5" borderId="3" xfId="1" applyFont="1" applyFill="1" applyBorder="1" applyAlignment="1">
      <alignment vertical="center"/>
    </xf>
    <xf numFmtId="167" fontId="11" fillId="5" borderId="4" xfId="1" applyNumberFormat="1" applyFont="1" applyFill="1" applyBorder="1" applyAlignment="1">
      <alignment horizontal="center" vertical="center"/>
    </xf>
    <xf numFmtId="167" fontId="11" fillId="5" borderId="5" xfId="1" applyFont="1" applyFill="1" applyBorder="1" applyAlignment="1">
      <alignment horizontal="center"/>
    </xf>
    <xf numFmtId="167" fontId="12" fillId="5" borderId="0" xfId="1" applyFont="1" applyFill="1" applyBorder="1" applyAlignment="1">
      <alignment horizontal="center"/>
    </xf>
    <xf numFmtId="167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7" fontId="11" fillId="5" borderId="0" xfId="1" applyFont="1" applyFill="1" applyBorder="1"/>
    <xf numFmtId="167" fontId="11" fillId="5" borderId="0" xfId="1" applyFont="1" applyFill="1" applyBorder="1" applyAlignment="1">
      <alignment horizontal="right"/>
    </xf>
    <xf numFmtId="167" fontId="11" fillId="5" borderId="40" xfId="1" applyFont="1" applyFill="1" applyBorder="1" applyAlignment="1">
      <alignment horizontal="center"/>
    </xf>
    <xf numFmtId="167" fontId="11" fillId="5" borderId="41" xfId="1" applyFont="1" applyFill="1" applyBorder="1" applyAlignment="1">
      <alignment horizontal="right"/>
    </xf>
    <xf numFmtId="167" fontId="11" fillId="5" borderId="7" xfId="1" applyNumberFormat="1" applyFont="1" applyFill="1" applyBorder="1" applyAlignment="1">
      <alignment horizontal="center"/>
    </xf>
    <xf numFmtId="167" fontId="12" fillId="5" borderId="0" xfId="1" applyFont="1" applyFill="1" applyAlignment="1">
      <alignment horizontal="center" vertical="center"/>
    </xf>
    <xf numFmtId="167" fontId="10" fillId="6" borderId="22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/>
    </xf>
    <xf numFmtId="0" fontId="8" fillId="6" borderId="27" xfId="1" applyNumberFormat="1" applyFont="1" applyFill="1" applyBorder="1" applyAlignment="1">
      <alignment horizontal="center"/>
    </xf>
    <xf numFmtId="0" fontId="7" fillId="4" borderId="11" xfId="1" applyNumberFormat="1" applyFont="1" applyFill="1" applyBorder="1" applyAlignment="1">
      <alignment horizontal="center" vertical="center"/>
    </xf>
    <xf numFmtId="167" fontId="23" fillId="5" borderId="0" xfId="1" applyFont="1" applyFill="1" applyAlignment="1">
      <alignment horizontal="center" vertical="center"/>
    </xf>
    <xf numFmtId="167" fontId="24" fillId="5" borderId="0" xfId="1" applyFont="1" applyFill="1" applyAlignment="1">
      <alignment vertical="center"/>
    </xf>
    <xf numFmtId="167" fontId="23" fillId="5" borderId="0" xfId="1" applyNumberFormat="1" applyFont="1" applyFill="1" applyAlignment="1">
      <alignment horizontal="right" vertical="center"/>
    </xf>
    <xf numFmtId="0" fontId="8" fillId="6" borderId="13" xfId="1" applyNumberFormat="1" applyFont="1" applyFill="1" applyBorder="1" applyAlignment="1">
      <alignment horizontal="right"/>
    </xf>
    <xf numFmtId="167" fontId="24" fillId="5" borderId="0" xfId="1" applyFont="1" applyFill="1" applyAlignment="1">
      <alignment horizontal="center"/>
    </xf>
    <xf numFmtId="167" fontId="23" fillId="5" borderId="0" xfId="1" applyNumberFormat="1" applyFont="1" applyFill="1" applyAlignment="1">
      <alignment horizontal="right"/>
    </xf>
    <xf numFmtId="0" fontId="8" fillId="6" borderId="15" xfId="1" applyNumberFormat="1" applyFont="1" applyFill="1" applyBorder="1" applyAlignment="1">
      <alignment horizontal="right"/>
    </xf>
    <xf numFmtId="14" fontId="24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7" fontId="23" fillId="5" borderId="0" xfId="1" applyFont="1" applyFill="1"/>
    <xf numFmtId="0" fontId="8" fillId="6" borderId="18" xfId="1" applyNumberFormat="1" applyFont="1" applyFill="1" applyBorder="1" applyAlignment="1">
      <alignment horizontal="right"/>
    </xf>
    <xf numFmtId="167" fontId="23" fillId="5" borderId="0" xfId="1" applyFont="1" applyFill="1" applyAlignment="1">
      <alignment horizontal="right"/>
    </xf>
    <xf numFmtId="0" fontId="8" fillId="6" borderId="20" xfId="1" applyNumberFormat="1" applyFont="1" applyFill="1" applyBorder="1" applyAlignment="1">
      <alignment horizontal="right"/>
    </xf>
    <xf numFmtId="167" fontId="23" fillId="5" borderId="0" xfId="1" applyNumberFormat="1" applyFont="1" applyFill="1" applyBorder="1" applyAlignment="1">
      <alignment horizontal="right"/>
    </xf>
    <xf numFmtId="167" fontId="8" fillId="6" borderId="23" xfId="1" applyFont="1" applyFill="1" applyBorder="1" applyAlignment="1">
      <alignment horizontal="center"/>
    </xf>
    <xf numFmtId="167" fontId="8" fillId="6" borderId="23" xfId="1" applyNumberFormat="1" applyFont="1" applyFill="1" applyBorder="1" applyAlignment="1">
      <alignment horizontal="right"/>
    </xf>
    <xf numFmtId="167" fontId="8" fillId="6" borderId="25" xfId="1" applyFont="1" applyFill="1" applyBorder="1" applyAlignment="1">
      <alignment horizontal="center"/>
    </xf>
    <xf numFmtId="167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7" fontId="8" fillId="6" borderId="22" xfId="1" applyNumberFormat="1" applyFont="1" applyFill="1" applyBorder="1" applyAlignment="1">
      <alignment horizontal="left"/>
    </xf>
    <xf numFmtId="167" fontId="8" fillId="6" borderId="21" xfId="1" applyNumberFormat="1" applyFont="1" applyFill="1" applyBorder="1" applyAlignment="1">
      <alignment horizontal="right"/>
    </xf>
    <xf numFmtId="0" fontId="8" fillId="6" borderId="31" xfId="1" applyNumberFormat="1" applyFont="1" applyFill="1" applyBorder="1" applyAlignment="1">
      <alignment horizontal="center"/>
    </xf>
    <xf numFmtId="167" fontId="8" fillId="6" borderId="6" xfId="1" applyFont="1" applyFill="1" applyBorder="1" applyAlignment="1">
      <alignment horizontal="center"/>
    </xf>
    <xf numFmtId="0" fontId="8" fillId="6" borderId="42" xfId="1" applyNumberFormat="1" applyFont="1" applyFill="1" applyBorder="1" applyAlignment="1">
      <alignment horizontal="center"/>
    </xf>
    <xf numFmtId="167" fontId="23" fillId="5" borderId="17" xfId="1" applyFont="1" applyFill="1" applyBorder="1" applyAlignment="1">
      <alignment horizontal="center" vertical="center"/>
    </xf>
    <xf numFmtId="14" fontId="23" fillId="5" borderId="17" xfId="1" applyNumberFormat="1" applyFont="1" applyFill="1" applyBorder="1" applyAlignment="1">
      <alignment horizontal="center" vertical="center"/>
    </xf>
    <xf numFmtId="167" fontId="8" fillId="6" borderId="12" xfId="1" applyFont="1" applyFill="1" applyBorder="1" applyAlignment="1">
      <alignment horizontal="center" vertical="center"/>
    </xf>
    <xf numFmtId="167" fontId="8" fillId="6" borderId="24" xfId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22" fillId="6" borderId="14" xfId="1" applyNumberFormat="1" applyFont="1" applyFill="1" applyBorder="1" applyAlignment="1">
      <alignment horizontal="center" vertical="center" wrapText="1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17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167" fontId="8" fillId="6" borderId="43" xfId="1" applyFont="1" applyFill="1" applyBorder="1" applyAlignment="1">
      <alignment horizontal="center" vertical="center"/>
    </xf>
    <xf numFmtId="0" fontId="17" fillId="4" borderId="20" xfId="0" applyFont="1" applyFill="1" applyBorder="1"/>
    <xf numFmtId="0" fontId="8" fillId="4" borderId="21" xfId="1" applyNumberFormat="1" applyFont="1" applyFill="1" applyBorder="1" applyAlignment="1">
      <alignment horizontal="center" vertical="center"/>
    </xf>
    <xf numFmtId="0" fontId="8" fillId="6" borderId="44" xfId="1" applyNumberFormat="1" applyFont="1" applyFill="1" applyBorder="1" applyAlignment="1">
      <alignment horizontal="center" vertical="center"/>
    </xf>
    <xf numFmtId="0" fontId="10" fillId="4" borderId="23" xfId="31" applyFont="1" applyFill="1" applyBorder="1" applyAlignment="1">
      <alignment horizontal="center" vertical="center"/>
    </xf>
    <xf numFmtId="0" fontId="8" fillId="4" borderId="23" xfId="32" applyNumberFormat="1" applyFont="1" applyFill="1" applyBorder="1" applyAlignment="1">
      <alignment horizontal="center"/>
    </xf>
    <xf numFmtId="0" fontId="8" fillId="4" borderId="23" xfId="3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25" fillId="10" borderId="0" xfId="0" applyFont="1" applyFill="1" applyAlignment="1">
      <alignment vertical="top" wrapText="1"/>
    </xf>
    <xf numFmtId="0" fontId="10" fillId="6" borderId="42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5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8" xfId="1" applyNumberFormat="1" applyFont="1" applyFill="1" applyBorder="1" applyAlignment="1">
      <alignment horizontal="center"/>
    </xf>
    <xf numFmtId="0" fontId="10" fillId="6" borderId="41" xfId="1" applyNumberFormat="1" applyFont="1" applyFill="1" applyBorder="1" applyAlignment="1">
      <alignment horizontal="center"/>
    </xf>
    <xf numFmtId="0" fontId="10" fillId="6" borderId="49" xfId="1" applyNumberFormat="1" applyFont="1" applyFill="1" applyBorder="1"/>
    <xf numFmtId="167" fontId="10" fillId="6" borderId="43" xfId="1" applyFont="1" applyFill="1" applyBorder="1" applyAlignment="1">
      <alignment horizontal="center"/>
    </xf>
    <xf numFmtId="167" fontId="10" fillId="6" borderId="42" xfId="1" applyFont="1" applyFill="1" applyBorder="1" applyAlignment="1">
      <alignment horizontal="center"/>
    </xf>
    <xf numFmtId="167" fontId="10" fillId="6" borderId="42" xfId="1" applyNumberFormat="1" applyFont="1" applyFill="1" applyBorder="1" applyAlignment="1">
      <alignment horizontal="center"/>
    </xf>
    <xf numFmtId="167" fontId="10" fillId="6" borderId="50" xfId="1" applyNumberFormat="1" applyFont="1" applyFill="1" applyBorder="1" applyAlignment="1">
      <alignment horizontal="center"/>
    </xf>
    <xf numFmtId="167" fontId="10" fillId="6" borderId="46" xfId="1" applyNumberFormat="1" applyFont="1" applyFill="1" applyBorder="1" applyAlignment="1">
      <alignment horizontal="center"/>
    </xf>
    <xf numFmtId="167" fontId="10" fillId="6" borderId="27" xfId="1" applyFont="1" applyFill="1" applyBorder="1" applyAlignment="1">
      <alignment horizontal="center"/>
    </xf>
    <xf numFmtId="167" fontId="10" fillId="6" borderId="47" xfId="1" applyFont="1" applyFill="1" applyBorder="1" applyAlignment="1">
      <alignment horizontal="center"/>
    </xf>
    <xf numFmtId="167" fontId="10" fillId="6" borderId="28" xfId="1" applyNumberFormat="1" applyFont="1" applyFill="1" applyBorder="1" applyAlignment="1">
      <alignment horizontal="center"/>
    </xf>
    <xf numFmtId="167" fontId="10" fillId="6" borderId="28" xfId="1" applyFont="1" applyFill="1" applyBorder="1" applyAlignment="1">
      <alignment horizontal="center"/>
    </xf>
    <xf numFmtId="0" fontId="9" fillId="0" borderId="0" xfId="0" applyFont="1"/>
    <xf numFmtId="0" fontId="22" fillId="6" borderId="14" xfId="1" applyNumberFormat="1" applyFont="1" applyFill="1" applyBorder="1" applyAlignment="1">
      <alignment horizontal="center" wrapText="1"/>
    </xf>
    <xf numFmtId="0" fontId="22" fillId="6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7" fontId="23" fillId="5" borderId="0" xfId="1" applyFont="1" applyFill="1" applyAlignment="1">
      <alignment horizontal="center"/>
    </xf>
    <xf numFmtId="167" fontId="23" fillId="5" borderId="17" xfId="1" applyFont="1" applyFill="1" applyBorder="1" applyAlignment="1">
      <alignment horizontal="center"/>
    </xf>
    <xf numFmtId="14" fontId="23" fillId="5" borderId="17" xfId="1" applyNumberFormat="1" applyFont="1" applyFill="1" applyBorder="1" applyAlignment="1">
      <alignment horizontal="center"/>
    </xf>
    <xf numFmtId="167" fontId="8" fillId="6" borderId="12" xfId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7" fontId="8" fillId="6" borderId="24" xfId="1" applyFont="1" applyFill="1" applyBorder="1" applyAlignment="1">
      <alignment horizontal="center"/>
    </xf>
    <xf numFmtId="0" fontId="7" fillId="0" borderId="0" xfId="0" applyFont="1"/>
    <xf numFmtId="0" fontId="8" fillId="6" borderId="51" xfId="1" applyNumberFormat="1" applyFont="1" applyFill="1" applyBorder="1" applyAlignment="1">
      <alignment horizontal="center"/>
    </xf>
    <xf numFmtId="167" fontId="8" fillId="6" borderId="43" xfId="1" applyFont="1" applyFill="1" applyBorder="1" applyAlignment="1">
      <alignment horizontal="center"/>
    </xf>
    <xf numFmtId="167" fontId="8" fillId="6" borderId="42" xfId="1" applyFont="1" applyFill="1" applyBorder="1" applyAlignment="1">
      <alignment horizontal="center"/>
    </xf>
    <xf numFmtId="167" fontId="8" fillId="6" borderId="42" xfId="1" applyNumberFormat="1" applyFont="1" applyFill="1" applyBorder="1" applyAlignment="1">
      <alignment horizontal="right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7" fontId="8" fillId="6" borderId="7" xfId="1" applyFont="1" applyFill="1" applyBorder="1" applyAlignment="1">
      <alignment horizontal="center"/>
    </xf>
    <xf numFmtId="167" fontId="8" fillId="6" borderId="52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7" fontId="8" fillId="6" borderId="1" xfId="1" applyFont="1" applyFill="1" applyBorder="1" applyAlignment="1">
      <alignment horizontal="center"/>
    </xf>
    <xf numFmtId="167" fontId="8" fillId="6" borderId="1" xfId="1" applyNumberFormat="1" applyFont="1" applyFill="1" applyBorder="1" applyAlignment="1">
      <alignment horizontal="right"/>
    </xf>
    <xf numFmtId="0" fontId="0" fillId="0" borderId="0" xfId="0"/>
    <xf numFmtId="0" fontId="1" fillId="8" borderId="13" xfId="9" applyNumberFormat="1" applyFill="1" applyBorder="1" applyAlignment="1">
      <alignment horizontal="left"/>
    </xf>
    <xf numFmtId="167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7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7" fontId="0" fillId="2" borderId="0" xfId="9" applyFont="1" applyFill="1" applyBorder="1"/>
    <xf numFmtId="0" fontId="10" fillId="6" borderId="11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67" fontId="10" fillId="6" borderId="4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0" fontId="8" fillId="6" borderId="55" xfId="1" applyNumberFormat="1" applyFont="1" applyFill="1" applyBorder="1" applyAlignment="1">
      <alignment horizontal="center"/>
    </xf>
    <xf numFmtId="167" fontId="8" fillId="6" borderId="1" xfId="1" applyNumberFormat="1" applyFont="1" applyFill="1" applyBorder="1" applyAlignment="1">
      <alignment horizontal="left"/>
    </xf>
    <xf numFmtId="167" fontId="8" fillId="6" borderId="44" xfId="1" applyFont="1" applyFill="1" applyBorder="1" applyAlignment="1">
      <alignment horizontal="center" vertical="center"/>
    </xf>
    <xf numFmtId="0" fontId="8" fillId="6" borderId="51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 vertical="center"/>
    </xf>
    <xf numFmtId="167" fontId="24" fillId="5" borderId="0" xfId="1" applyFont="1" applyFill="1" applyAlignment="1">
      <alignment horizontal="center" vertical="center"/>
    </xf>
    <xf numFmtId="167" fontId="23" fillId="5" borderId="0" xfId="1" applyNumberFormat="1" applyFont="1" applyFill="1" applyAlignment="1">
      <alignment horizontal="center" vertical="center"/>
    </xf>
    <xf numFmtId="167" fontId="23" fillId="5" borderId="0" xfId="1" applyNumberFormat="1" applyFont="1" applyFill="1" applyAlignment="1">
      <alignment horizontal="center"/>
    </xf>
    <xf numFmtId="167" fontId="23" fillId="5" borderId="0" xfId="1" applyNumberFormat="1" applyFont="1" applyFill="1" applyBorder="1" applyAlignment="1">
      <alignment horizontal="center"/>
    </xf>
    <xf numFmtId="167" fontId="8" fillId="6" borderId="23" xfId="1" applyNumberFormat="1" applyFont="1" applyFill="1" applyBorder="1" applyAlignment="1">
      <alignment horizontal="center"/>
    </xf>
    <xf numFmtId="167" fontId="8" fillId="6" borderId="14" xfId="1" applyNumberFormat="1" applyFont="1" applyFill="1" applyBorder="1" applyAlignment="1">
      <alignment horizontal="center"/>
    </xf>
    <xf numFmtId="167" fontId="8" fillId="6" borderId="22" xfId="1" applyNumberFormat="1" applyFont="1" applyFill="1" applyBorder="1" applyAlignment="1">
      <alignment horizontal="center"/>
    </xf>
    <xf numFmtId="167" fontId="8" fillId="6" borderId="21" xfId="1" applyNumberFormat="1" applyFont="1" applyFill="1" applyBorder="1" applyAlignment="1">
      <alignment horizontal="center"/>
    </xf>
    <xf numFmtId="167" fontId="8" fillId="6" borderId="43" xfId="1" applyNumberFormat="1" applyFont="1" applyFill="1" applyBorder="1" applyAlignment="1">
      <alignment horizontal="center"/>
    </xf>
    <xf numFmtId="167" fontId="8" fillId="6" borderId="24" xfId="1" applyNumberFormat="1" applyFont="1" applyFill="1" applyBorder="1" applyAlignment="1">
      <alignment horizontal="center"/>
    </xf>
    <xf numFmtId="167" fontId="8" fillId="6" borderId="32" xfId="1" applyNumberFormat="1" applyFont="1" applyFill="1" applyBorder="1" applyAlignment="1">
      <alignment horizontal="center"/>
    </xf>
    <xf numFmtId="167" fontId="8" fillId="6" borderId="12" xfId="1" applyNumberFormat="1" applyFont="1" applyFill="1" applyBorder="1" applyAlignment="1">
      <alignment horizontal="center"/>
    </xf>
    <xf numFmtId="167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7" fontId="10" fillId="6" borderId="32" xfId="1" applyNumberFormat="1" applyFont="1" applyFill="1" applyBorder="1" applyAlignment="1">
      <alignment horizontal="center"/>
    </xf>
    <xf numFmtId="0" fontId="26" fillId="12" borderId="0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167" fontId="11" fillId="5" borderId="44" xfId="1" applyFont="1" applyFill="1" applyBorder="1" applyAlignment="1">
      <alignment horizontal="center" vertical="center"/>
    </xf>
    <xf numFmtId="167" fontId="12" fillId="5" borderId="44" xfId="1" applyFont="1" applyFill="1" applyBorder="1" applyAlignment="1">
      <alignment horizontal="center" vertical="center"/>
    </xf>
    <xf numFmtId="167" fontId="11" fillId="5" borderId="43" xfId="1" applyNumberFormat="1" applyFont="1" applyFill="1" applyBorder="1" applyAlignment="1">
      <alignment horizontal="center" vertical="center"/>
    </xf>
    <xf numFmtId="167" fontId="11" fillId="5" borderId="0" xfId="1" applyFont="1" applyFill="1" applyBorder="1" applyAlignment="1">
      <alignment horizontal="center"/>
    </xf>
    <xf numFmtId="167" fontId="11" fillId="5" borderId="58" xfId="1" applyNumberFormat="1" applyFont="1" applyFill="1" applyBorder="1" applyAlignment="1">
      <alignment horizontal="center"/>
    </xf>
    <xf numFmtId="0" fontId="10" fillId="6" borderId="59" xfId="1" applyNumberFormat="1" applyFont="1" applyFill="1" applyBorder="1" applyAlignment="1">
      <alignment horizontal="right"/>
    </xf>
    <xf numFmtId="0" fontId="8" fillId="6" borderId="52" xfId="1" applyNumberFormat="1" applyFont="1" applyFill="1" applyBorder="1" applyAlignment="1">
      <alignment horizontal="center"/>
    </xf>
    <xf numFmtId="0" fontId="8" fillId="3" borderId="60" xfId="1" applyNumberFormat="1" applyFont="1" applyFill="1" applyBorder="1" applyAlignment="1">
      <alignment horizontal="right"/>
    </xf>
    <xf numFmtId="0" fontId="8" fillId="3" borderId="61" xfId="1" applyNumberFormat="1" applyFont="1" applyFill="1" applyBorder="1" applyAlignment="1">
      <alignment horizontal="center"/>
    </xf>
    <xf numFmtId="0" fontId="9" fillId="9" borderId="11" xfId="1" applyNumberFormat="1" applyFont="1" applyFill="1" applyBorder="1" applyAlignment="1">
      <alignment horizontal="center" vertical="center"/>
    </xf>
    <xf numFmtId="0" fontId="7" fillId="9" borderId="12" xfId="1" applyNumberFormat="1" applyFont="1" applyFill="1" applyBorder="1" applyAlignment="1">
      <alignment horizontal="center" vertical="center"/>
    </xf>
    <xf numFmtId="0" fontId="8" fillId="9" borderId="23" xfId="1" applyNumberFormat="1" applyFont="1" applyFill="1" applyBorder="1" applyAlignment="1">
      <alignment horizontal="center"/>
    </xf>
    <xf numFmtId="167" fontId="8" fillId="9" borderId="12" xfId="1" applyFont="1" applyFill="1" applyBorder="1" applyAlignment="1">
      <alignment horizontal="center"/>
    </xf>
    <xf numFmtId="167" fontId="8" fillId="9" borderId="23" xfId="1" applyFont="1" applyFill="1" applyBorder="1" applyAlignment="1">
      <alignment horizontal="center"/>
    </xf>
    <xf numFmtId="167" fontId="8" fillId="9" borderId="23" xfId="1" applyNumberFormat="1" applyFont="1" applyFill="1" applyBorder="1" applyAlignment="1">
      <alignment horizontal="center"/>
    </xf>
    <xf numFmtId="0" fontId="10" fillId="6" borderId="52" xfId="1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14" borderId="62" xfId="0" applyFont="1" applyFill="1" applyBorder="1" applyAlignment="1">
      <alignment horizontal="left" vertical="center"/>
    </xf>
    <xf numFmtId="0" fontId="2" fillId="14" borderId="63" xfId="0" applyFont="1" applyFill="1" applyBorder="1" applyAlignment="1">
      <alignment horizontal="left" vertical="center"/>
    </xf>
    <xf numFmtId="0" fontId="10" fillId="3" borderId="23" xfId="1" applyNumberFormat="1" applyFont="1" applyFill="1" applyBorder="1" applyAlignment="1">
      <alignment horizontal="center"/>
    </xf>
    <xf numFmtId="167" fontId="10" fillId="3" borderId="12" xfId="1" applyFont="1" applyFill="1" applyBorder="1" applyAlignment="1">
      <alignment horizontal="center"/>
    </xf>
    <xf numFmtId="167" fontId="10" fillId="3" borderId="23" xfId="1" applyFont="1" applyFill="1" applyBorder="1" applyAlignment="1">
      <alignment horizontal="center"/>
    </xf>
    <xf numFmtId="167" fontId="10" fillId="3" borderId="23" xfId="1" applyNumberFormat="1" applyFont="1" applyFill="1" applyBorder="1" applyAlignment="1">
      <alignment horizontal="right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7" fontId="27" fillId="14" borderId="47" xfId="0" applyNumberFormat="1" applyFont="1" applyFill="1" applyBorder="1" applyAlignment="1">
      <alignment horizontal="center" vertical="center"/>
    </xf>
    <xf numFmtId="167" fontId="20" fillId="14" borderId="28" xfId="0" applyNumberFormat="1" applyFont="1" applyFill="1" applyBorder="1" applyAlignment="1">
      <alignment horizontal="center" vertical="center"/>
    </xf>
    <xf numFmtId="167" fontId="8" fillId="6" borderId="1" xfId="1" applyFont="1" applyFill="1" applyBorder="1" applyAlignment="1">
      <alignment horizontal="center" vertical="center"/>
    </xf>
    <xf numFmtId="167" fontId="8" fillId="6" borderId="10" xfId="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/>
    </xf>
    <xf numFmtId="164" fontId="17" fillId="0" borderId="0" xfId="0" applyNumberFormat="1" applyFont="1"/>
    <xf numFmtId="0" fontId="0" fillId="0" borderId="0" xfId="0" applyFont="1"/>
    <xf numFmtId="164" fontId="31" fillId="4" borderId="1" xfId="0" applyNumberFormat="1" applyFont="1" applyFill="1" applyBorder="1" applyAlignment="1">
      <alignment horizontal="center"/>
    </xf>
    <xf numFmtId="167" fontId="0" fillId="8" borderId="16" xfId="9" applyFont="1" applyFill="1" applyBorder="1"/>
    <xf numFmtId="167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37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41" fillId="4" borderId="1" xfId="0" applyFont="1" applyFill="1" applyBorder="1" applyAlignment="1">
      <alignment horizontal="center"/>
    </xf>
    <xf numFmtId="0" fontId="42" fillId="9" borderId="23" xfId="0" applyFont="1" applyFill="1" applyBorder="1" applyAlignment="1">
      <alignment horizontal="center" vertical="center"/>
    </xf>
    <xf numFmtId="0" fontId="42" fillId="9" borderId="12" xfId="0" applyFont="1" applyFill="1" applyBorder="1" applyAlignment="1">
      <alignment horizontal="center" vertical="center"/>
    </xf>
    <xf numFmtId="0" fontId="42" fillId="4" borderId="39" xfId="0" applyFont="1" applyFill="1" applyBorder="1" applyAlignment="1">
      <alignment horizontal="center" vertical="center"/>
    </xf>
    <xf numFmtId="0" fontId="42" fillId="4" borderId="38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164" fontId="42" fillId="4" borderId="38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2" fillId="14" borderId="17" xfId="0" applyFont="1" applyFill="1" applyBorder="1" applyAlignment="1">
      <alignment horizontal="left" vertical="center"/>
    </xf>
    <xf numFmtId="167" fontId="20" fillId="14" borderId="45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43" fillId="13" borderId="0" xfId="0" applyFont="1" applyFill="1" applyAlignment="1">
      <alignment horizontal="left" vertical="center"/>
    </xf>
    <xf numFmtId="0" fontId="17" fillId="0" borderId="0" xfId="0" applyFont="1" applyBorder="1"/>
    <xf numFmtId="0" fontId="17" fillId="2" borderId="0" xfId="0" applyFont="1" applyFill="1" applyBorder="1" applyAlignment="1">
      <alignment horizontal="center"/>
    </xf>
    <xf numFmtId="164" fontId="17" fillId="2" borderId="0" xfId="0" applyNumberFormat="1" applyFont="1" applyFill="1" applyBorder="1" applyAlignment="1">
      <alignment horizontal="center"/>
    </xf>
    <xf numFmtId="0" fontId="0" fillId="8" borderId="37" xfId="0" applyFont="1" applyFill="1" applyBorder="1"/>
    <xf numFmtId="0" fontId="31" fillId="4" borderId="8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/>
    </xf>
    <xf numFmtId="0" fontId="38" fillId="2" borderId="0" xfId="0" applyFont="1" applyFill="1" applyBorder="1"/>
    <xf numFmtId="0" fontId="38" fillId="2" borderId="0" xfId="0" applyFont="1" applyFill="1" applyBorder="1" applyAlignment="1">
      <alignment horizontal="center"/>
    </xf>
    <xf numFmtId="0" fontId="39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40" fillId="2" borderId="0" xfId="0" applyFont="1" applyFill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7" fillId="2" borderId="0" xfId="0" applyFont="1" applyFill="1" applyBorder="1" applyAlignment="1">
      <alignment horizontal="center" vertical="center"/>
    </xf>
    <xf numFmtId="0" fontId="46" fillId="0" borderId="0" xfId="33" applyFont="1" applyAlignment="1">
      <alignment vertical="center"/>
    </xf>
    <xf numFmtId="0" fontId="46" fillId="0" borderId="0" xfId="0" applyFont="1"/>
    <xf numFmtId="0" fontId="48" fillId="4" borderId="39" xfId="0" applyFont="1" applyFill="1" applyBorder="1" applyAlignment="1">
      <alignment horizontal="right" vertical="center"/>
    </xf>
    <xf numFmtId="0" fontId="49" fillId="4" borderId="38" xfId="0" applyFont="1" applyFill="1" applyBorder="1" applyAlignment="1">
      <alignment horizontal="center" vertical="center" wrapText="1"/>
    </xf>
    <xf numFmtId="0" fontId="49" fillId="4" borderId="38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7" fontId="8" fillId="3" borderId="12" xfId="1" applyFont="1" applyFill="1" applyBorder="1" applyAlignment="1">
      <alignment horizontal="center"/>
    </xf>
    <xf numFmtId="167" fontId="8" fillId="3" borderId="23" xfId="1" applyFont="1" applyFill="1" applyBorder="1" applyAlignment="1">
      <alignment horizontal="center"/>
    </xf>
    <xf numFmtId="167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8" fillId="0" borderId="0" xfId="0" applyNumberFormat="1" applyFont="1" applyFill="1" applyBorder="1" applyAlignment="1" applyProtection="1">
      <alignment vertical="center"/>
    </xf>
    <xf numFmtId="164" fontId="31" fillId="4" borderId="10" xfId="0" applyNumberFormat="1" applyFont="1" applyFill="1" applyBorder="1" applyAlignment="1">
      <alignment horizontal="center"/>
    </xf>
    <xf numFmtId="0" fontId="41" fillId="4" borderId="30" xfId="0" applyFont="1" applyFill="1" applyBorder="1" applyAlignment="1">
      <alignment horizontal="center"/>
    </xf>
    <xf numFmtId="0" fontId="31" fillId="4" borderId="20" xfId="0" applyFont="1" applyFill="1" applyBorder="1" applyAlignment="1">
      <alignment horizontal="center"/>
    </xf>
    <xf numFmtId="0" fontId="41" fillId="4" borderId="22" xfId="0" applyFont="1" applyFill="1" applyBorder="1" applyAlignment="1">
      <alignment horizontal="center"/>
    </xf>
    <xf numFmtId="0" fontId="44" fillId="4" borderId="39" xfId="0" applyFont="1" applyFill="1" applyBorder="1" applyAlignment="1">
      <alignment horizontal="left" vertical="center"/>
    </xf>
    <xf numFmtId="0" fontId="44" fillId="4" borderId="38" xfId="0" applyFont="1" applyFill="1" applyBorder="1" applyAlignment="1">
      <alignment horizontal="left" vertical="center"/>
    </xf>
    <xf numFmtId="0" fontId="0" fillId="8" borderId="20" xfId="9" applyNumberFormat="1" applyFont="1" applyFill="1" applyBorder="1" applyAlignment="1">
      <alignment horizontal="left"/>
    </xf>
    <xf numFmtId="0" fontId="53" fillId="0" borderId="0" xfId="0" applyFont="1" applyBorder="1"/>
    <xf numFmtId="0" fontId="53" fillId="0" borderId="0" xfId="0" applyFont="1"/>
    <xf numFmtId="0" fontId="54" fillId="0" borderId="0" xfId="0" applyFont="1"/>
    <xf numFmtId="0" fontId="55" fillId="0" borderId="0" xfId="0" applyFont="1"/>
    <xf numFmtId="164" fontId="31" fillId="4" borderId="7" xfId="0" applyNumberFormat="1" applyFont="1" applyFill="1" applyBorder="1" applyAlignment="1">
      <alignment horizontal="center"/>
    </xf>
    <xf numFmtId="0" fontId="31" fillId="9" borderId="33" xfId="0" applyFont="1" applyFill="1" applyBorder="1" applyAlignment="1">
      <alignment horizontal="center"/>
    </xf>
    <xf numFmtId="164" fontId="36" fillId="4" borderId="46" xfId="0" applyNumberFormat="1" applyFont="1" applyFill="1" applyBorder="1" applyAlignment="1">
      <alignment horizontal="center"/>
    </xf>
    <xf numFmtId="0" fontId="0" fillId="2" borderId="0" xfId="0" applyFill="1"/>
    <xf numFmtId="0" fontId="17" fillId="3" borderId="2" xfId="0" applyFont="1" applyFill="1" applyBorder="1" applyAlignment="1">
      <alignment horizontal="left" vertical="center"/>
    </xf>
    <xf numFmtId="167" fontId="17" fillId="3" borderId="8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left" vertical="center"/>
    </xf>
    <xf numFmtId="167" fontId="17" fillId="3" borderId="9" xfId="0" applyNumberFormat="1" applyFont="1" applyFill="1" applyBorder="1" applyAlignment="1">
      <alignment horizontal="center" vertical="center"/>
    </xf>
    <xf numFmtId="0" fontId="31" fillId="9" borderId="65" xfId="0" applyFont="1" applyFill="1" applyBorder="1" applyAlignment="1">
      <alignment horizontal="center"/>
    </xf>
    <xf numFmtId="0" fontId="36" fillId="9" borderId="34" xfId="0" applyFont="1" applyFill="1" applyBorder="1" applyAlignment="1">
      <alignment horizontal="center"/>
    </xf>
    <xf numFmtId="0" fontId="31" fillId="4" borderId="3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59" fillId="0" borderId="0" xfId="0" applyFont="1"/>
    <xf numFmtId="0" fontId="44" fillId="16" borderId="39" xfId="0" applyFont="1" applyFill="1" applyBorder="1" applyAlignment="1">
      <alignment vertical="center"/>
    </xf>
    <xf numFmtId="0" fontId="44" fillId="16" borderId="38" xfId="0" applyFont="1" applyFill="1" applyBorder="1" applyAlignment="1">
      <alignment horizontal="center" vertical="center"/>
    </xf>
    <xf numFmtId="0" fontId="44" fillId="16" borderId="38" xfId="0" applyFont="1" applyFill="1" applyBorder="1" applyAlignment="1">
      <alignment vertical="center"/>
    </xf>
    <xf numFmtId="0" fontId="60" fillId="17" borderId="39" xfId="0" applyFont="1" applyFill="1" applyBorder="1" applyAlignment="1">
      <alignment vertical="center"/>
    </xf>
    <xf numFmtId="0" fontId="60" fillId="17" borderId="38" xfId="0" applyFont="1" applyFill="1" applyBorder="1" applyAlignment="1">
      <alignment horizontal="center" vertical="center"/>
    </xf>
    <xf numFmtId="164" fontId="60" fillId="17" borderId="38" xfId="0" applyNumberFormat="1" applyFont="1" applyFill="1" applyBorder="1" applyAlignment="1">
      <alignment horizontal="center" vertical="center"/>
    </xf>
    <xf numFmtId="0" fontId="60" fillId="17" borderId="57" xfId="0" applyFont="1" applyFill="1" applyBorder="1" applyAlignment="1">
      <alignment vertical="center"/>
    </xf>
    <xf numFmtId="0" fontId="61" fillId="0" borderId="0" xfId="0" applyFont="1"/>
    <xf numFmtId="0" fontId="67" fillId="0" borderId="0" xfId="0" applyFont="1"/>
    <xf numFmtId="0" fontId="68" fillId="0" borderId="0" xfId="0" applyFont="1"/>
    <xf numFmtId="0" fontId="62" fillId="0" borderId="0" xfId="0" applyFont="1" applyBorder="1"/>
    <xf numFmtId="0" fontId="45" fillId="0" borderId="0" xfId="33" applyBorder="1" applyAlignment="1">
      <alignment horizontal="right" vertical="center"/>
    </xf>
    <xf numFmtId="0" fontId="66" fillId="0" borderId="51" xfId="0" applyFont="1" applyBorder="1"/>
    <xf numFmtId="0" fontId="17" fillId="0" borderId="44" xfId="0" applyFont="1" applyBorder="1"/>
    <xf numFmtId="0" fontId="0" fillId="0" borderId="43" xfId="0" applyBorder="1"/>
    <xf numFmtId="0" fontId="62" fillId="0" borderId="17" xfId="0" applyFont="1" applyBorder="1"/>
    <xf numFmtId="0" fontId="0" fillId="0" borderId="58" xfId="0" applyBorder="1"/>
    <xf numFmtId="0" fontId="63" fillId="0" borderId="17" xfId="0" applyFont="1" applyBorder="1" applyAlignment="1">
      <alignment vertical="center"/>
    </xf>
    <xf numFmtId="0" fontId="65" fillId="0" borderId="17" xfId="0" applyFont="1" applyBorder="1"/>
    <xf numFmtId="0" fontId="0" fillId="0" borderId="56" xfId="0" applyBorder="1"/>
    <xf numFmtId="0" fontId="0" fillId="0" borderId="57" xfId="0" applyBorder="1"/>
    <xf numFmtId="0" fontId="0" fillId="0" borderId="38" xfId="0" applyBorder="1"/>
    <xf numFmtId="0" fontId="67" fillId="0" borderId="51" xfId="0" applyFont="1" applyBorder="1" applyAlignment="1">
      <alignment vertical="center"/>
    </xf>
    <xf numFmtId="0" fontId="67" fillId="0" borderId="44" xfId="0" applyFont="1" applyBorder="1"/>
    <xf numFmtId="0" fontId="67" fillId="0" borderId="43" xfId="0" applyFont="1" applyBorder="1"/>
    <xf numFmtId="0" fontId="31" fillId="0" borderId="17" xfId="0" applyFont="1" applyBorder="1"/>
    <xf numFmtId="0" fontId="68" fillId="0" borderId="58" xfId="0" applyFont="1" applyBorder="1"/>
    <xf numFmtId="0" fontId="61" fillId="0" borderId="58" xfId="0" applyFont="1" applyBorder="1"/>
    <xf numFmtId="0" fontId="30" fillId="20" borderId="5" xfId="0" applyFont="1" applyFill="1" applyBorder="1" applyAlignment="1">
      <alignment horizontal="left" vertical="center"/>
    </xf>
    <xf numFmtId="167" fontId="30" fillId="20" borderId="9" xfId="0" applyNumberFormat="1" applyFont="1" applyFill="1" applyBorder="1" applyAlignment="1">
      <alignment horizontal="center" vertical="center"/>
    </xf>
    <xf numFmtId="0" fontId="30" fillId="20" borderId="2" xfId="0" applyFont="1" applyFill="1" applyBorder="1" applyAlignment="1">
      <alignment horizontal="center" vertical="center"/>
    </xf>
    <xf numFmtId="0" fontId="30" fillId="20" borderId="4" xfId="0" applyFont="1" applyFill="1" applyBorder="1" applyAlignment="1">
      <alignment horizontal="center" vertical="center" wrapText="1"/>
    </xf>
    <xf numFmtId="0" fontId="30" fillId="20" borderId="8" xfId="0" applyFont="1" applyFill="1" applyBorder="1" applyAlignment="1">
      <alignment horizontal="center" vertical="center" wrapText="1"/>
    </xf>
    <xf numFmtId="0" fontId="30" fillId="20" borderId="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left" vertical="center"/>
    </xf>
    <xf numFmtId="0" fontId="32" fillId="2" borderId="4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30" fillId="3" borderId="5" xfId="0" applyFont="1" applyFill="1" applyBorder="1" applyAlignment="1">
      <alignment horizontal="left" vertical="center"/>
    </xf>
    <xf numFmtId="167" fontId="30" fillId="3" borderId="9" xfId="0" applyNumberFormat="1" applyFont="1" applyFill="1" applyBorder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30" fillId="3" borderId="4" xfId="0" applyFont="1" applyFill="1" applyBorder="1" applyAlignment="1">
      <alignment horizontal="center" vertical="center" wrapText="1"/>
    </xf>
    <xf numFmtId="0" fontId="30" fillId="3" borderId="8" xfId="0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/>
    </xf>
    <xf numFmtId="0" fontId="19" fillId="20" borderId="2" xfId="0" applyFont="1" applyFill="1" applyBorder="1" applyAlignment="1">
      <alignment horizontal="center" vertical="center"/>
    </xf>
    <xf numFmtId="0" fontId="17" fillId="21" borderId="1" xfId="0" applyFont="1" applyFill="1" applyBorder="1" applyAlignment="1">
      <alignment horizontal="center" vertical="center"/>
    </xf>
    <xf numFmtId="0" fontId="19" fillId="21" borderId="1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164" fontId="17" fillId="21" borderId="0" xfId="0" applyNumberFormat="1" applyFont="1" applyFill="1" applyAlignment="1">
      <alignment horizont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/>
    </xf>
    <xf numFmtId="0" fontId="17" fillId="21" borderId="1" xfId="0" applyFont="1" applyFill="1" applyBorder="1" applyAlignment="1">
      <alignment horizontal="left" vertical="center"/>
    </xf>
    <xf numFmtId="0" fontId="30" fillId="20" borderId="8" xfId="0" applyFont="1" applyFill="1" applyBorder="1" applyAlignment="1">
      <alignment horizontal="center" vertical="center"/>
    </xf>
    <xf numFmtId="0" fontId="19" fillId="20" borderId="8" xfId="0" applyFont="1" applyFill="1" applyBorder="1" applyAlignment="1">
      <alignment horizontal="center" vertical="center"/>
    </xf>
    <xf numFmtId="0" fontId="30" fillId="20" borderId="8" xfId="0" applyFont="1" applyFill="1" applyBorder="1" applyAlignment="1">
      <alignment horizontal="left" vertical="center"/>
    </xf>
    <xf numFmtId="0" fontId="17" fillId="21" borderId="1" xfId="0" applyFont="1" applyFill="1" applyBorder="1" applyAlignment="1">
      <alignment horizontal="center"/>
    </xf>
    <xf numFmtId="0" fontId="19" fillId="21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34" fillId="2" borderId="8" xfId="0" applyFont="1" applyFill="1" applyBorder="1" applyAlignment="1">
      <alignment horizontal="center" vertical="center"/>
    </xf>
    <xf numFmtId="0" fontId="35" fillId="2" borderId="8" xfId="0" applyFont="1" applyFill="1" applyBorder="1" applyAlignment="1">
      <alignment horizontal="center" vertical="center"/>
    </xf>
    <xf numFmtId="0" fontId="2" fillId="14" borderId="67" xfId="0" applyFont="1" applyFill="1" applyBorder="1" applyAlignment="1">
      <alignment horizontal="center" vertical="center"/>
    </xf>
    <xf numFmtId="0" fontId="2" fillId="14" borderId="27" xfId="0" applyFont="1" applyFill="1" applyBorder="1" applyAlignment="1">
      <alignment horizontal="center" vertical="center"/>
    </xf>
    <xf numFmtId="0" fontId="2" fillId="18" borderId="47" xfId="0" applyFont="1" applyFill="1" applyBorder="1" applyAlignment="1">
      <alignment horizontal="center" vertical="center"/>
    </xf>
    <xf numFmtId="167" fontId="2" fillId="18" borderId="47" xfId="0" applyNumberFormat="1" applyFont="1" applyFill="1" applyBorder="1" applyAlignment="1">
      <alignment horizontal="center" vertical="center"/>
    </xf>
    <xf numFmtId="167" fontId="2" fillId="18" borderId="47" xfId="0" applyNumberFormat="1" applyFont="1" applyFill="1" applyBorder="1" applyAlignment="1">
      <alignment horizontal="center"/>
    </xf>
    <xf numFmtId="167" fontId="2" fillId="14" borderId="47" xfId="0" applyNumberFormat="1" applyFont="1" applyFill="1" applyBorder="1" applyAlignment="1">
      <alignment horizontal="center"/>
    </xf>
    <xf numFmtId="167" fontId="2" fillId="14" borderId="28" xfId="0" applyNumberFormat="1" applyFont="1" applyFill="1" applyBorder="1" applyAlignment="1">
      <alignment horizontal="center"/>
    </xf>
    <xf numFmtId="167" fontId="2" fillId="14" borderId="7" xfId="0" applyNumberFormat="1" applyFont="1" applyFill="1" applyBorder="1" applyAlignment="1">
      <alignment horizontal="right" vertical="center"/>
    </xf>
    <xf numFmtId="164" fontId="2" fillId="18" borderId="10" xfId="0" applyNumberFormat="1" applyFont="1" applyFill="1" applyBorder="1" applyAlignment="1">
      <alignment horizontal="right" vertical="center"/>
    </xf>
    <xf numFmtId="167" fontId="2" fillId="18" borderId="10" xfId="0" applyNumberFormat="1" applyFont="1" applyFill="1" applyBorder="1" applyAlignment="1">
      <alignment horizontal="right" vertical="center"/>
    </xf>
    <xf numFmtId="164" fontId="2" fillId="18" borderId="10" xfId="0" applyNumberFormat="1" applyFont="1" applyFill="1" applyBorder="1" applyAlignment="1">
      <alignment horizontal="right"/>
    </xf>
    <xf numFmtId="164" fontId="2" fillId="14" borderId="10" xfId="0" applyNumberFormat="1" applyFont="1" applyFill="1" applyBorder="1" applyAlignment="1">
      <alignment horizontal="right"/>
    </xf>
    <xf numFmtId="164" fontId="2" fillId="14" borderId="24" xfId="0" applyNumberFormat="1" applyFont="1" applyFill="1" applyBorder="1" applyAlignment="1">
      <alignment horizontal="right"/>
    </xf>
    <xf numFmtId="0" fontId="2" fillId="14" borderId="47" xfId="0" applyFont="1" applyFill="1" applyBorder="1" applyAlignment="1">
      <alignment horizontal="center" vertical="center"/>
    </xf>
    <xf numFmtId="0" fontId="2" fillId="14" borderId="28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/>
    </xf>
    <xf numFmtId="167" fontId="20" fillId="3" borderId="23" xfId="0" applyNumberFormat="1" applyFont="1" applyFill="1" applyBorder="1" applyAlignment="1">
      <alignment horizontal="center" vertical="center"/>
    </xf>
    <xf numFmtId="167" fontId="17" fillId="2" borderId="8" xfId="0" applyNumberFormat="1" applyFont="1" applyFill="1" applyBorder="1" applyAlignment="1">
      <alignment horizontal="center" vertical="center"/>
    </xf>
    <xf numFmtId="0" fontId="2" fillId="14" borderId="51" xfId="0" applyFont="1" applyFill="1" applyBorder="1" applyAlignment="1">
      <alignment horizontal="left" vertical="center"/>
    </xf>
    <xf numFmtId="167" fontId="20" fillId="14" borderId="42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167" fontId="20" fillId="2" borderId="0" xfId="0" applyNumberFormat="1" applyFont="1" applyFill="1" applyBorder="1" applyAlignment="1">
      <alignment horizontal="center" vertical="center"/>
    </xf>
    <xf numFmtId="167" fontId="58" fillId="2" borderId="8" xfId="0" applyNumberFormat="1" applyFont="1" applyFill="1" applyBorder="1" applyAlignment="1">
      <alignment horizontal="center" vertical="center"/>
    </xf>
    <xf numFmtId="0" fontId="70" fillId="2" borderId="5" xfId="0" applyFont="1" applyFill="1" applyBorder="1" applyAlignment="1">
      <alignment horizontal="left" vertical="center"/>
    </xf>
    <xf numFmtId="0" fontId="71" fillId="2" borderId="8" xfId="0" applyFont="1" applyFill="1" applyBorder="1" applyAlignment="1">
      <alignment horizontal="center" vertical="center"/>
    </xf>
    <xf numFmtId="0" fontId="72" fillId="2" borderId="0" xfId="0" applyFont="1" applyFill="1" applyAlignment="1">
      <alignment horizontal="center" vertical="center"/>
    </xf>
    <xf numFmtId="0" fontId="72" fillId="2" borderId="8" xfId="0" applyFont="1" applyFill="1" applyBorder="1" applyAlignment="1">
      <alignment horizontal="center" vertical="center"/>
    </xf>
    <xf numFmtId="0" fontId="17" fillId="21" borderId="1" xfId="0" applyFont="1" applyFill="1" applyBorder="1"/>
    <xf numFmtId="167" fontId="30" fillId="21" borderId="1" xfId="0" applyNumberFormat="1" applyFont="1" applyFill="1" applyBorder="1" applyAlignment="1">
      <alignment horizontal="center" vertical="center"/>
    </xf>
    <xf numFmtId="0" fontId="19" fillId="21" borderId="30" xfId="0" applyFont="1" applyFill="1" applyBorder="1" applyAlignment="1">
      <alignment horizontal="center" vertical="center"/>
    </xf>
    <xf numFmtId="0" fontId="2" fillId="21" borderId="0" xfId="0" applyFont="1" applyFill="1" applyAlignment="1">
      <alignment horizontal="center" vertical="center"/>
    </xf>
    <xf numFmtId="0" fontId="51" fillId="21" borderId="30" xfId="0" applyFont="1" applyFill="1" applyBorder="1" applyAlignment="1">
      <alignment horizontal="center" vertical="center"/>
    </xf>
    <xf numFmtId="0" fontId="2" fillId="21" borderId="6" xfId="0" applyFont="1" applyFill="1" applyBorder="1" applyAlignment="1">
      <alignment horizontal="center" vertical="center"/>
    </xf>
    <xf numFmtId="0" fontId="17" fillId="21" borderId="30" xfId="0" applyFont="1" applyFill="1" applyBorder="1" applyAlignment="1">
      <alignment horizontal="left" vertical="center"/>
    </xf>
    <xf numFmtId="0" fontId="17" fillId="21" borderId="5" xfId="0" applyFont="1" applyFill="1" applyBorder="1" applyAlignment="1">
      <alignment horizontal="left" vertical="center"/>
    </xf>
    <xf numFmtId="167" fontId="17" fillId="21" borderId="1" xfId="0" applyNumberFormat="1" applyFont="1" applyFill="1" applyBorder="1" applyAlignment="1">
      <alignment horizontal="center" vertical="center"/>
    </xf>
    <xf numFmtId="0" fontId="51" fillId="21" borderId="1" xfId="0" applyFont="1" applyFill="1" applyBorder="1" applyAlignment="1">
      <alignment horizontal="center" vertical="center"/>
    </xf>
    <xf numFmtId="0" fontId="2" fillId="21" borderId="0" xfId="0" applyFont="1" applyFill="1" applyAlignment="1">
      <alignment horizontal="center"/>
    </xf>
    <xf numFmtId="0" fontId="30" fillId="21" borderId="1" xfId="0" applyFont="1" applyFill="1" applyBorder="1" applyAlignment="1">
      <alignment vertical="center"/>
    </xf>
    <xf numFmtId="164" fontId="58" fillId="21" borderId="0" xfId="0" applyNumberFormat="1" applyFont="1" applyFill="1" applyAlignment="1">
      <alignment horizontal="center"/>
    </xf>
    <xf numFmtId="0" fontId="2" fillId="21" borderId="4" xfId="0" applyFont="1" applyFill="1" applyBorder="1" applyAlignment="1">
      <alignment horizontal="center" vertical="center" wrapText="1"/>
    </xf>
    <xf numFmtId="167" fontId="58" fillId="21" borderId="0" xfId="0" applyNumberFormat="1" applyFont="1" applyFill="1" applyAlignment="1">
      <alignment horizontal="center" vertical="center"/>
    </xf>
    <xf numFmtId="0" fontId="2" fillId="21" borderId="0" xfId="0" applyFont="1" applyFill="1" applyBorder="1" applyAlignment="1">
      <alignment horizontal="center" vertical="center"/>
    </xf>
    <xf numFmtId="164" fontId="17" fillId="21" borderId="1" xfId="0" applyNumberFormat="1" applyFont="1" applyFill="1" applyBorder="1" applyAlignment="1">
      <alignment horizontal="center"/>
    </xf>
    <xf numFmtId="0" fontId="19" fillId="21" borderId="1" xfId="0" applyFont="1" applyFill="1" applyBorder="1" applyAlignment="1">
      <alignment horizontal="center"/>
    </xf>
    <xf numFmtId="0" fontId="2" fillId="21" borderId="1" xfId="0" applyFont="1" applyFill="1" applyBorder="1" applyAlignment="1">
      <alignment horizontal="center"/>
    </xf>
    <xf numFmtId="0" fontId="17" fillId="21" borderId="1" xfId="0" applyFont="1" applyFill="1" applyBorder="1" applyAlignment="1">
      <alignment horizontal="left"/>
    </xf>
    <xf numFmtId="0" fontId="30" fillId="21" borderId="1" xfId="0" applyFont="1" applyFill="1" applyBorder="1" applyAlignment="1">
      <alignment horizontal="center" vertical="center" wrapText="1"/>
    </xf>
    <xf numFmtId="0" fontId="58" fillId="21" borderId="1" xfId="0" applyFont="1" applyFill="1" applyBorder="1" applyAlignment="1">
      <alignment horizontal="left"/>
    </xf>
    <xf numFmtId="0" fontId="42" fillId="4" borderId="0" xfId="0" applyFont="1" applyFill="1" applyBorder="1" applyAlignment="1">
      <alignment horizontal="center" vertical="center"/>
    </xf>
    <xf numFmtId="164" fontId="42" fillId="4" borderId="0" xfId="0" applyNumberFormat="1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164" fontId="42" fillId="2" borderId="0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30" fillId="3" borderId="1" xfId="0" applyFont="1" applyFill="1" applyBorder="1" applyAlignment="1">
      <alignment vertical="center"/>
    </xf>
    <xf numFmtId="0" fontId="17" fillId="3" borderId="0" xfId="0" applyFont="1" applyFill="1" applyAlignment="1">
      <alignment horizontal="center" vertical="center"/>
    </xf>
    <xf numFmtId="0" fontId="26" fillId="21" borderId="0" xfId="0" applyFont="1" applyFill="1" applyBorder="1" applyAlignment="1">
      <alignment horizontal="center" vertical="center"/>
    </xf>
    <xf numFmtId="167" fontId="17" fillId="21" borderId="10" xfId="0" applyNumberFormat="1" applyFont="1" applyFill="1" applyBorder="1" applyAlignment="1">
      <alignment horizontal="center" vertical="center"/>
    </xf>
    <xf numFmtId="0" fontId="57" fillId="21" borderId="1" xfId="0" applyFont="1" applyFill="1" applyBorder="1" applyAlignment="1">
      <alignment horizontal="center" vertical="center"/>
    </xf>
    <xf numFmtId="0" fontId="19" fillId="21" borderId="4" xfId="0" applyFont="1" applyFill="1" applyBorder="1" applyAlignment="1">
      <alignment horizontal="center" vertical="center"/>
    </xf>
    <xf numFmtId="0" fontId="17" fillId="21" borderId="0" xfId="0" applyFont="1" applyFill="1" applyAlignment="1">
      <alignment horizontal="left" vertical="center"/>
    </xf>
    <xf numFmtId="0" fontId="0" fillId="21" borderId="0" xfId="0" applyFill="1"/>
    <xf numFmtId="0" fontId="0" fillId="21" borderId="0" xfId="0" applyFill="1" applyBorder="1"/>
    <xf numFmtId="0" fontId="58" fillId="21" borderId="5" xfId="0" applyFont="1" applyFill="1" applyBorder="1" applyAlignment="1">
      <alignment horizontal="left" vertical="center"/>
    </xf>
    <xf numFmtId="167" fontId="58" fillId="21" borderId="8" xfId="0" applyNumberFormat="1" applyFont="1" applyFill="1" applyBorder="1" applyAlignment="1">
      <alignment horizontal="center" vertical="center"/>
    </xf>
    <xf numFmtId="0" fontId="71" fillId="21" borderId="8" xfId="0" applyFont="1" applyFill="1" applyBorder="1" applyAlignment="1">
      <alignment horizontal="center" vertical="center"/>
    </xf>
    <xf numFmtId="0" fontId="72" fillId="21" borderId="0" xfId="0" applyFont="1" applyFill="1" applyAlignment="1">
      <alignment horizontal="center" vertical="center"/>
    </xf>
    <xf numFmtId="0" fontId="72" fillId="21" borderId="8" xfId="0" applyFont="1" applyFill="1" applyBorder="1" applyAlignment="1">
      <alignment horizontal="center" vertical="center"/>
    </xf>
    <xf numFmtId="0" fontId="73" fillId="21" borderId="4" xfId="0" applyFont="1" applyFill="1" applyBorder="1" applyAlignment="1">
      <alignment horizontal="center" vertical="center"/>
    </xf>
    <xf numFmtId="0" fontId="30" fillId="21" borderId="1" xfId="0" applyFont="1" applyFill="1" applyBorder="1" applyAlignment="1">
      <alignment horizontal="left" vertical="center"/>
    </xf>
    <xf numFmtId="0" fontId="75" fillId="4" borderId="11" xfId="0" applyFont="1" applyFill="1" applyBorder="1" applyAlignment="1">
      <alignment horizontal="center" vertical="center"/>
    </xf>
    <xf numFmtId="0" fontId="75" fillId="4" borderId="12" xfId="0" applyFont="1" applyFill="1" applyBorder="1" applyAlignment="1">
      <alignment horizontal="center" vertical="center"/>
    </xf>
    <xf numFmtId="0" fontId="76" fillId="5" borderId="0" xfId="0" applyFont="1" applyFill="1" applyAlignment="1">
      <alignment horizontal="center" vertical="center"/>
    </xf>
    <xf numFmtId="0" fontId="77" fillId="5" borderId="0" xfId="0" applyFont="1" applyFill="1" applyAlignment="1">
      <alignment vertical="center"/>
    </xf>
    <xf numFmtId="0" fontId="76" fillId="5" borderId="0" xfId="0" applyFont="1" applyFill="1" applyAlignment="1">
      <alignment horizontal="right" vertical="center"/>
    </xf>
    <xf numFmtId="0" fontId="78" fillId="4" borderId="39" xfId="0" applyFont="1" applyFill="1" applyBorder="1" applyAlignment="1">
      <alignment horizontal="right" vertical="center"/>
    </xf>
    <xf numFmtId="0" fontId="75" fillId="4" borderId="38" xfId="0" applyFont="1" applyFill="1" applyBorder="1" applyAlignment="1">
      <alignment horizontal="center" vertical="center" wrapText="1"/>
    </xf>
    <xf numFmtId="0" fontId="74" fillId="5" borderId="0" xfId="0" applyFont="1" applyFill="1"/>
    <xf numFmtId="0" fontId="75" fillId="4" borderId="38" xfId="0" applyFont="1" applyFill="1" applyBorder="1" applyAlignment="1">
      <alignment horizontal="center" vertical="center"/>
    </xf>
    <xf numFmtId="0" fontId="77" fillId="5" borderId="0" xfId="0" applyFont="1" applyFill="1" applyAlignment="1">
      <alignment horizontal="center" vertical="center"/>
    </xf>
    <xf numFmtId="0" fontId="78" fillId="4" borderId="38" xfId="0" applyFont="1" applyFill="1" applyBorder="1" applyAlignment="1">
      <alignment horizontal="center" vertical="center"/>
    </xf>
    <xf numFmtId="0" fontId="78" fillId="3" borderId="39" xfId="0" applyFont="1" applyFill="1" applyBorder="1" applyAlignment="1">
      <alignment horizontal="right" vertical="center"/>
    </xf>
    <xf numFmtId="0" fontId="78" fillId="3" borderId="38" xfId="0" applyFont="1" applyFill="1" applyBorder="1" applyAlignment="1">
      <alignment horizontal="center" vertical="center"/>
    </xf>
    <xf numFmtId="0" fontId="76" fillId="5" borderId="0" xfId="0" applyFont="1" applyFill="1" applyAlignment="1">
      <alignment vertical="center"/>
    </xf>
    <xf numFmtId="0" fontId="78" fillId="4" borderId="31" xfId="0" applyFont="1" applyFill="1" applyBorder="1" applyAlignment="1">
      <alignment horizontal="right" vertical="center"/>
    </xf>
    <xf numFmtId="0" fontId="78" fillId="4" borderId="58" xfId="0" applyFont="1" applyFill="1" applyBorder="1" applyAlignment="1">
      <alignment horizontal="center" vertical="center"/>
    </xf>
    <xf numFmtId="0" fontId="78" fillId="4" borderId="42" xfId="0" applyFont="1" applyFill="1" applyBorder="1" applyAlignment="1">
      <alignment horizontal="right" vertical="center"/>
    </xf>
    <xf numFmtId="0" fontId="78" fillId="4" borderId="43" xfId="0" applyFont="1" applyFill="1" applyBorder="1" applyAlignment="1">
      <alignment horizontal="center" vertical="center"/>
    </xf>
    <xf numFmtId="0" fontId="78" fillId="4" borderId="23" xfId="0" applyFont="1" applyFill="1" applyBorder="1" applyAlignment="1">
      <alignment horizontal="right" vertical="center"/>
    </xf>
    <xf numFmtId="0" fontId="78" fillId="4" borderId="39" xfId="0" applyFont="1" applyFill="1" applyBorder="1" applyAlignment="1">
      <alignment horizontal="center" vertical="center"/>
    </xf>
    <xf numFmtId="0" fontId="78" fillId="4" borderId="12" xfId="0" applyFont="1" applyFill="1" applyBorder="1" applyAlignment="1">
      <alignment horizontal="center" vertical="center"/>
    </xf>
    <xf numFmtId="0" fontId="78" fillId="4" borderId="12" xfId="0" applyFont="1" applyFill="1" applyBorder="1" applyAlignment="1">
      <alignment horizontal="right" vertical="center"/>
    </xf>
    <xf numFmtId="164" fontId="78" fillId="4" borderId="38" xfId="0" applyNumberFormat="1" applyFont="1" applyFill="1" applyBorder="1" applyAlignment="1">
      <alignment horizontal="center" vertical="center"/>
    </xf>
    <xf numFmtId="164" fontId="78" fillId="4" borderId="38" xfId="0" applyNumberFormat="1" applyFont="1" applyFill="1" applyBorder="1" applyAlignment="1">
      <alignment horizontal="right" vertical="center"/>
    </xf>
    <xf numFmtId="0" fontId="78" fillId="4" borderId="38" xfId="0" applyFont="1" applyFill="1" applyBorder="1" applyAlignment="1">
      <alignment vertical="center"/>
    </xf>
    <xf numFmtId="164" fontId="50" fillId="19" borderId="22" xfId="0" applyNumberFormat="1" applyFont="1" applyFill="1" applyBorder="1" applyAlignment="1">
      <alignment horizontal="center"/>
    </xf>
    <xf numFmtId="164" fontId="50" fillId="19" borderId="21" xfId="0" applyNumberFormat="1" applyFont="1" applyFill="1" applyBorder="1" applyAlignment="1">
      <alignment horizontal="center"/>
    </xf>
    <xf numFmtId="0" fontId="2" fillId="14" borderId="60" xfId="0" applyFont="1" applyFill="1" applyBorder="1" applyAlignment="1">
      <alignment horizontal="center" vertical="center"/>
    </xf>
    <xf numFmtId="0" fontId="2" fillId="14" borderId="67" xfId="0" applyFont="1" applyFill="1" applyBorder="1" applyAlignment="1">
      <alignment horizontal="center" vertical="center"/>
    </xf>
    <xf numFmtId="164" fontId="50" fillId="19" borderId="1" xfId="0" applyNumberFormat="1" applyFont="1" applyFill="1" applyBorder="1" applyAlignment="1">
      <alignment horizontal="center"/>
    </xf>
    <xf numFmtId="164" fontId="50" fillId="19" borderId="16" xfId="0" applyNumberFormat="1" applyFont="1" applyFill="1" applyBorder="1" applyAlignment="1">
      <alignment horizontal="center"/>
    </xf>
    <xf numFmtId="0" fontId="29" fillId="11" borderId="51" xfId="0" applyFont="1" applyFill="1" applyBorder="1" applyAlignment="1">
      <alignment horizontal="center" vertical="center"/>
    </xf>
    <xf numFmtId="0" fontId="29" fillId="11" borderId="44" xfId="0" applyFont="1" applyFill="1" applyBorder="1" applyAlignment="1">
      <alignment horizontal="center" vertical="center"/>
    </xf>
    <xf numFmtId="0" fontId="29" fillId="11" borderId="43" xfId="0" applyFont="1" applyFill="1" applyBorder="1" applyAlignment="1">
      <alignment horizontal="center" vertical="center"/>
    </xf>
    <xf numFmtId="0" fontId="29" fillId="11" borderId="56" xfId="0" applyFont="1" applyFill="1" applyBorder="1" applyAlignment="1">
      <alignment horizontal="center" vertical="center"/>
    </xf>
    <xf numFmtId="0" fontId="29" fillId="11" borderId="57" xfId="0" applyFont="1" applyFill="1" applyBorder="1" applyAlignment="1">
      <alignment horizontal="center" vertical="center"/>
    </xf>
    <xf numFmtId="0" fontId="29" fillId="11" borderId="38" xfId="0" applyFont="1" applyFill="1" applyBorder="1" applyAlignment="1">
      <alignment horizontal="center" vertical="center"/>
    </xf>
    <xf numFmtId="0" fontId="26" fillId="15" borderId="67" xfId="0" applyFont="1" applyFill="1" applyBorder="1" applyAlignment="1">
      <alignment horizontal="center"/>
    </xf>
    <xf numFmtId="0" fontId="26" fillId="15" borderId="61" xfId="0" applyFont="1" applyFill="1" applyBorder="1" applyAlignment="1">
      <alignment horizontal="center"/>
    </xf>
    <xf numFmtId="0" fontId="30" fillId="19" borderId="30" xfId="0" applyFont="1" applyFill="1" applyBorder="1" applyAlignment="1">
      <alignment horizontal="center"/>
    </xf>
    <xf numFmtId="0" fontId="30" fillId="19" borderId="52" xfId="0" applyFont="1" applyFill="1" applyBorder="1" applyAlignment="1">
      <alignment horizontal="center"/>
    </xf>
    <xf numFmtId="0" fontId="37" fillId="8" borderId="11" xfId="0" applyFont="1" applyFill="1" applyBorder="1" applyAlignment="1">
      <alignment horizontal="center"/>
    </xf>
    <xf numFmtId="0" fontId="37" fillId="8" borderId="12" xfId="0" applyFont="1" applyFill="1" applyBorder="1" applyAlignment="1">
      <alignment horizontal="center"/>
    </xf>
    <xf numFmtId="0" fontId="31" fillId="4" borderId="37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1" fillId="4" borderId="2" xfId="0" applyFont="1" applyFill="1" applyBorder="1" applyAlignment="1">
      <alignment horizontal="center"/>
    </xf>
    <xf numFmtId="0" fontId="31" fillId="9" borderId="34" xfId="0" applyFont="1" applyFill="1" applyBorder="1" applyAlignment="1">
      <alignment horizontal="center"/>
    </xf>
    <xf numFmtId="0" fontId="31" fillId="9" borderId="66" xfId="0" applyFont="1" applyFill="1" applyBorder="1" applyAlignment="1">
      <alignment horizontal="center"/>
    </xf>
    <xf numFmtId="0" fontId="31" fillId="4" borderId="22" xfId="0" applyFont="1" applyFill="1" applyBorder="1" applyAlignment="1">
      <alignment horizontal="center"/>
    </xf>
    <xf numFmtId="0" fontId="31" fillId="4" borderId="30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56" fillId="0" borderId="0" xfId="0" applyFont="1" applyAlignment="1">
      <alignment horizontal="right"/>
    </xf>
    <xf numFmtId="0" fontId="52" fillId="0" borderId="0" xfId="0" applyFont="1" applyAlignment="1">
      <alignment horizontal="center" wrapText="1"/>
    </xf>
    <xf numFmtId="0" fontId="52" fillId="0" borderId="0" xfId="0" applyFont="1" applyAlignment="1">
      <alignment horizontal="center" vertical="center"/>
    </xf>
    <xf numFmtId="17" fontId="44" fillId="16" borderId="11" xfId="0" applyNumberFormat="1" applyFont="1" applyFill="1" applyBorder="1" applyAlignment="1">
      <alignment horizontal="center" vertical="center"/>
    </xf>
    <xf numFmtId="17" fontId="44" fillId="16" borderId="35" xfId="0" applyNumberFormat="1" applyFont="1" applyFill="1" applyBorder="1" applyAlignment="1">
      <alignment horizontal="center" vertical="center"/>
    </xf>
    <xf numFmtId="17" fontId="44" fillId="16" borderId="12" xfId="0" applyNumberFormat="1" applyFont="1" applyFill="1" applyBorder="1" applyAlignment="1">
      <alignment horizontal="center" vertical="center"/>
    </xf>
    <xf numFmtId="0" fontId="69" fillId="0" borderId="17" xfId="0" applyFont="1" applyBorder="1" applyAlignment="1">
      <alignment horizontal="left" vertical="center"/>
    </xf>
    <xf numFmtId="0" fontId="69" fillId="0" borderId="0" xfId="0" applyFont="1" applyBorder="1" applyAlignment="1">
      <alignment horizontal="left" vertical="center"/>
    </xf>
    <xf numFmtId="0" fontId="68" fillId="0" borderId="17" xfId="0" applyFont="1" applyBorder="1" applyAlignment="1">
      <alignment horizontal="left" vertical="center"/>
    </xf>
    <xf numFmtId="0" fontId="68" fillId="0" borderId="0" xfId="0" applyFont="1" applyBorder="1" applyAlignment="1">
      <alignment horizontal="left" vertical="center"/>
    </xf>
    <xf numFmtId="0" fontId="64" fillId="0" borderId="0" xfId="33" applyFont="1" applyBorder="1" applyAlignment="1">
      <alignment horizontal="left" vertical="center"/>
    </xf>
    <xf numFmtId="0" fontId="64" fillId="0" borderId="58" xfId="33" applyFont="1" applyBorder="1" applyAlignment="1">
      <alignment horizontal="left" vertical="center"/>
    </xf>
  </cellXfs>
  <cellStyles count="34">
    <cellStyle name="Comma 2" xfId="20" xr:uid="{00000000-0005-0000-0000-000000000000}"/>
    <cellStyle name="Comma 2 2" xfId="28" xr:uid="{00000000-0005-0000-0000-000001000000}"/>
    <cellStyle name="Currency 2" xfId="22" xr:uid="{00000000-0005-0000-0000-000002000000}"/>
    <cellStyle name="Currency 2 2" xfId="30" xr:uid="{00000000-0005-0000-0000-000003000000}"/>
    <cellStyle name="Hipervínculo" xfId="33" builtinId="8"/>
    <cellStyle name="Millares 2" xfId="19" xr:uid="{00000000-0005-0000-0000-000005000000}"/>
    <cellStyle name="Millares 2 2" xfId="27" xr:uid="{00000000-0005-0000-0000-000006000000}"/>
    <cellStyle name="Moneda 2" xfId="4" xr:uid="{00000000-0005-0000-0000-000007000000}"/>
    <cellStyle name="Moneda 2 2" xfId="21" xr:uid="{00000000-0005-0000-0000-000008000000}"/>
    <cellStyle name="Moneda 2 2 2" xfId="29" xr:uid="{00000000-0005-0000-0000-000009000000}"/>
    <cellStyle name="Normal" xfId="0" builtinId="0"/>
    <cellStyle name="Normal 10" xfId="12" xr:uid="{00000000-0005-0000-0000-00000B000000}"/>
    <cellStyle name="Normal 11" xfId="13" xr:uid="{00000000-0005-0000-0000-00000C000000}"/>
    <cellStyle name="Normal 12" xfId="14" xr:uid="{00000000-0005-0000-0000-00000D000000}"/>
    <cellStyle name="Normal 13" xfId="15" xr:uid="{00000000-0005-0000-0000-00000E000000}"/>
    <cellStyle name="Normal 14" xfId="31" xr:uid="{00000000-0005-0000-0000-00000F000000}"/>
    <cellStyle name="Normal 2" xfId="2" xr:uid="{00000000-0005-0000-0000-000010000000}"/>
    <cellStyle name="Normal 2 2" xfId="16" xr:uid="{00000000-0005-0000-0000-000011000000}"/>
    <cellStyle name="Normal 2 3" xfId="32" xr:uid="{00000000-0005-0000-0000-000012000000}"/>
    <cellStyle name="Normal 3" xfId="3" xr:uid="{00000000-0005-0000-0000-000013000000}"/>
    <cellStyle name="Normal 3 2" xfId="5" xr:uid="{00000000-0005-0000-0000-000014000000}"/>
    <cellStyle name="Normal 3 3" xfId="7" xr:uid="{00000000-0005-0000-0000-000015000000}"/>
    <cellStyle name="Normal 3 4" xfId="23" xr:uid="{00000000-0005-0000-0000-000016000000}"/>
    <cellStyle name="Normal 4" xfId="6" xr:uid="{00000000-0005-0000-0000-000017000000}"/>
    <cellStyle name="Normal 4 2" xfId="24" xr:uid="{00000000-0005-0000-0000-000018000000}"/>
    <cellStyle name="Normal 5" xfId="1" xr:uid="{00000000-0005-0000-0000-000019000000}"/>
    <cellStyle name="Normal 5 2" xfId="26" xr:uid="{00000000-0005-0000-0000-00001A000000}"/>
    <cellStyle name="Normal 5 3" xfId="25" xr:uid="{00000000-0005-0000-0000-00001B000000}"/>
    <cellStyle name="Normal 6" xfId="8" xr:uid="{00000000-0005-0000-0000-00001C000000}"/>
    <cellStyle name="Normal 6 2" xfId="18" xr:uid="{00000000-0005-0000-0000-00001D000000}"/>
    <cellStyle name="Normal 7" xfId="9" xr:uid="{00000000-0005-0000-0000-00001E000000}"/>
    <cellStyle name="Normal 7 2" xfId="17" xr:uid="{00000000-0005-0000-0000-00001F000000}"/>
    <cellStyle name="Normal 8" xfId="10" xr:uid="{00000000-0005-0000-0000-000020000000}"/>
    <cellStyle name="Normal 9" xfId="11" xr:uid="{00000000-0005-0000-0000-000021000000}"/>
  </cellStyles>
  <dxfs count="14">
    <dxf>
      <alignment horizontal="left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7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66FF99"/>
      <color rgb="FF66FFFF"/>
      <color rgb="FFFF99FF"/>
      <color rgb="FFCCFFFF"/>
      <color rgb="FFFFCCCC"/>
      <color rgb="FF99FF99"/>
      <color rgb="FF66FF66"/>
      <color rgb="FFCCFF33"/>
      <color rgb="FFE20076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3:L23" totalsRowShown="0" headerRowDxfId="13" dataDxfId="12">
  <autoFilter ref="A3:L23" xr:uid="{00000000-0009-0000-0100-000001000000}"/>
  <tableColumns count="12">
    <tableColumn id="1" xr3:uid="{00000000-0010-0000-0000-000001000000}" name="N°" dataDxfId="11"/>
    <tableColumn id="2" xr3:uid="{00000000-0010-0000-0000-000002000000}" name="CLINICA/HOSPITAL" dataDxfId="10"/>
    <tableColumn id="3" xr3:uid="{00000000-0010-0000-0000-000003000000}" name="MONTO NETO" dataDxfId="9"/>
    <tableColumn id="4" xr3:uid="{00000000-0010-0000-0000-000004000000}" name="REALIZADO" dataDxfId="8"/>
    <tableColumn id="5" xr3:uid="{00000000-0010-0000-0000-000005000000}" name="PRESUPUESTO" dataDxfId="7"/>
    <tableColumn id="6" xr3:uid="{00000000-0010-0000-0000-000006000000}" name="O/V" dataDxfId="6"/>
    <tableColumn id="7" xr3:uid="{00000000-0010-0000-0000-000007000000}" name="ORDEN DE COMPRA" dataDxfId="5"/>
    <tableColumn id="8" xr3:uid="{00000000-0010-0000-0000-000008000000}" name="GUIA DESPACHO" dataDxfId="4"/>
    <tableColumn id="9" xr3:uid="{00000000-0010-0000-0000-000009000000}" name="FACTURA" dataDxfId="3"/>
    <tableColumn id="11" xr3:uid="{00000000-0010-0000-0000-00000B000000}" name="ENCARGADO" dataDxfId="2"/>
    <tableColumn id="12" xr3:uid="{00000000-0010-0000-0000-00000C000000}" name="OBSERVACIÓN " dataDxfId="1"/>
    <tableColumn id="10" xr3:uid="{00000000-0010-0000-0000-00000A000000}" name="Columna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rcantil.com/empresa/hospital-regional-de-copiapo/copiapo/300013193/esp" TargetMode="External"/><Relationship Id="rId2" Type="http://schemas.openxmlformats.org/officeDocument/2006/relationships/hyperlink" Target="http://www.mercantil.com/empresa/hospital-regional-de-copiapo/copiapo/300013193/esp" TargetMode="External"/><Relationship Id="rId1" Type="http://schemas.openxmlformats.org/officeDocument/2006/relationships/hyperlink" Target="http://www.mercantil.com/empresa/hospital-regional-de-copiapo/copiapo/300013193/esp" TargetMode="External"/><Relationship Id="rId4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tel:305%20594-0000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76"/>
  <sheetViews>
    <sheetView topLeftCell="A18" workbookViewId="0">
      <selection activeCell="F31" sqref="B19:F3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67"/>
    </row>
    <row r="3" spans="2:6" ht="15.75" thickBot="1"/>
    <row r="4" spans="2:6" ht="15.75" thickBot="1">
      <c r="B4" s="4"/>
      <c r="C4" s="1" t="s">
        <v>5</v>
      </c>
      <c r="D4" s="5"/>
      <c r="E4" s="6"/>
      <c r="F4" s="7"/>
    </row>
    <row r="5" spans="2:6">
      <c r="B5" s="8" t="s">
        <v>6</v>
      </c>
      <c r="C5" s="38" t="s">
        <v>105</v>
      </c>
      <c r="D5" s="9"/>
      <c r="E5" s="10" t="s">
        <v>7</v>
      </c>
      <c r="F5" s="11"/>
    </row>
    <row r="6" spans="2:6">
      <c r="B6" s="12" t="s">
        <v>8</v>
      </c>
      <c r="C6" s="13" t="s">
        <v>9</v>
      </c>
      <c r="D6" s="14"/>
      <c r="E6" s="15"/>
      <c r="F6" s="11"/>
    </row>
    <row r="7" spans="2:6">
      <c r="B7" s="12" t="s">
        <v>10</v>
      </c>
      <c r="C7" s="16">
        <v>182631</v>
      </c>
      <c r="D7" s="17"/>
      <c r="E7" s="15" t="s">
        <v>11</v>
      </c>
      <c r="F7" s="11"/>
    </row>
    <row r="8" spans="2:6">
      <c r="B8" s="12" t="s">
        <v>12</v>
      </c>
      <c r="C8" s="16"/>
      <c r="D8" s="9"/>
      <c r="E8" s="18"/>
      <c r="F8" s="11"/>
    </row>
    <row r="9" spans="2:6">
      <c r="B9" s="2" t="s">
        <v>13</v>
      </c>
      <c r="C9" s="3">
        <v>38357</v>
      </c>
      <c r="D9" s="9"/>
      <c r="E9" s="19"/>
      <c r="F9" s="11"/>
    </row>
    <row r="10" spans="2:6">
      <c r="B10" s="12" t="s">
        <v>14</v>
      </c>
      <c r="C10" s="16" t="s">
        <v>55</v>
      </c>
      <c r="D10" s="9"/>
      <c r="E10" s="19"/>
      <c r="F10" s="11"/>
    </row>
    <row r="11" spans="2:6">
      <c r="B11" s="20" t="s">
        <v>16</v>
      </c>
      <c r="C11" s="21" t="s">
        <v>55</v>
      </c>
      <c r="D11" s="9"/>
      <c r="E11" s="22"/>
      <c r="F11" s="11"/>
    </row>
    <row r="12" spans="2:6">
      <c r="B12" s="20" t="s">
        <v>17</v>
      </c>
      <c r="C12" s="21"/>
      <c r="D12" s="9"/>
      <c r="E12" s="22"/>
      <c r="F12" s="11"/>
    </row>
    <row r="13" spans="2:6" ht="15.75" thickBot="1">
      <c r="B13" s="23" t="s">
        <v>18</v>
      </c>
      <c r="C13" s="21"/>
      <c r="D13" s="9"/>
      <c r="E13" s="22"/>
      <c r="F13" s="24"/>
    </row>
    <row r="14" spans="2:6" ht="15.75" thickBot="1">
      <c r="B14" s="25" t="s">
        <v>19</v>
      </c>
      <c r="C14" s="25" t="s">
        <v>20</v>
      </c>
      <c r="D14" s="26" t="s">
        <v>21</v>
      </c>
      <c r="E14" s="27" t="s">
        <v>22</v>
      </c>
      <c r="F14" s="28" t="s">
        <v>23</v>
      </c>
    </row>
    <row r="15" spans="2:6">
      <c r="B15" s="29">
        <v>3200000000</v>
      </c>
      <c r="C15" s="29" t="s">
        <v>32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24</v>
      </c>
      <c r="F16" s="37">
        <f>F15</f>
        <v>318917</v>
      </c>
    </row>
    <row r="18" spans="2:6" ht="15.75" thickBot="1"/>
    <row r="19" spans="2:6" ht="15.75" thickBot="1">
      <c r="B19" s="372"/>
      <c r="C19" s="373" t="s">
        <v>25</v>
      </c>
      <c r="D19" s="40"/>
      <c r="E19" s="41"/>
      <c r="F19" s="42"/>
    </row>
    <row r="20" spans="2:6">
      <c r="B20" s="43" t="s">
        <v>6</v>
      </c>
      <c r="C20" s="285" t="s">
        <v>103</v>
      </c>
      <c r="D20" s="44"/>
      <c r="E20" s="45" t="s">
        <v>7</v>
      </c>
      <c r="F20" s="46"/>
    </row>
    <row r="21" spans="2:6">
      <c r="B21" s="47" t="s">
        <v>8</v>
      </c>
      <c r="C21" s="286" t="s">
        <v>196</v>
      </c>
      <c r="D21" s="48"/>
      <c r="E21" s="49"/>
      <c r="F21" s="46"/>
    </row>
    <row r="22" spans="2:6">
      <c r="B22" s="47" t="s">
        <v>10</v>
      </c>
      <c r="C22" s="287">
        <v>208332</v>
      </c>
      <c r="D22" s="50"/>
      <c r="E22" s="49" t="s">
        <v>11</v>
      </c>
      <c r="F22" s="46"/>
    </row>
    <row r="23" spans="2:6">
      <c r="B23" s="47" t="s">
        <v>12</v>
      </c>
      <c r="C23" s="287"/>
      <c r="D23" s="44"/>
      <c r="E23" s="51"/>
      <c r="F23" s="46"/>
    </row>
    <row r="24" spans="2:6">
      <c r="B24" s="39" t="s">
        <v>13</v>
      </c>
      <c r="C24" s="129">
        <v>54707</v>
      </c>
      <c r="D24" s="44"/>
      <c r="E24" s="52"/>
      <c r="F24" s="46"/>
    </row>
    <row r="25" spans="2:6">
      <c r="B25" s="47" t="s">
        <v>14</v>
      </c>
      <c r="C25" s="287" t="s">
        <v>55</v>
      </c>
      <c r="D25" s="44"/>
      <c r="E25" s="52"/>
      <c r="F25" s="46"/>
    </row>
    <row r="26" spans="2:6">
      <c r="B26" s="53" t="s">
        <v>16</v>
      </c>
      <c r="C26" s="288" t="s">
        <v>55</v>
      </c>
      <c r="D26" s="44"/>
      <c r="E26" s="54"/>
      <c r="F26" s="46"/>
    </row>
    <row r="27" spans="2:6">
      <c r="B27" s="53" t="s">
        <v>17</v>
      </c>
      <c r="C27" s="288"/>
      <c r="D27" s="44"/>
      <c r="E27" s="54"/>
      <c r="F27" s="46"/>
    </row>
    <row r="28" spans="2:6" ht="15.75" thickBot="1">
      <c r="B28" s="55" t="s">
        <v>18</v>
      </c>
      <c r="C28" s="288"/>
      <c r="D28" s="44"/>
      <c r="E28" s="54"/>
      <c r="F28" s="56"/>
    </row>
    <row r="29" spans="2:6" ht="15.75" thickBot="1">
      <c r="B29" s="426" t="s">
        <v>19</v>
      </c>
      <c r="C29" s="426" t="s">
        <v>20</v>
      </c>
      <c r="D29" s="427" t="s">
        <v>21</v>
      </c>
      <c r="E29" s="428" t="s">
        <v>22</v>
      </c>
      <c r="F29" s="429" t="s">
        <v>23</v>
      </c>
    </row>
    <row r="30" spans="2:6">
      <c r="B30" s="217">
        <v>3200000000</v>
      </c>
      <c r="C30" s="217" t="s">
        <v>32</v>
      </c>
      <c r="D30" s="294">
        <v>1</v>
      </c>
      <c r="E30" s="235">
        <v>318917</v>
      </c>
      <c r="F30" s="236">
        <f>E30*D30</f>
        <v>318917</v>
      </c>
    </row>
    <row r="31" spans="2:6" ht="15.75" thickBot="1">
      <c r="B31" s="237"/>
      <c r="C31" s="430"/>
      <c r="D31" s="295"/>
      <c r="E31" s="238" t="s">
        <v>24</v>
      </c>
      <c r="F31" s="239">
        <f>F30</f>
        <v>318917</v>
      </c>
    </row>
    <row r="33" spans="2:6" ht="15.75" thickBot="1"/>
    <row r="34" spans="2:6" ht="15.75" thickBot="1">
      <c r="B34" s="60"/>
      <c r="C34" s="57" t="s">
        <v>26</v>
      </c>
      <c r="D34" s="61"/>
      <c r="E34" s="62"/>
      <c r="F34" s="63"/>
    </row>
    <row r="35" spans="2:6">
      <c r="B35" s="64" t="s">
        <v>6</v>
      </c>
      <c r="C35" s="94" t="s">
        <v>118</v>
      </c>
      <c r="D35" s="65"/>
      <c r="E35" s="66" t="s">
        <v>7</v>
      </c>
      <c r="F35" s="67"/>
    </row>
    <row r="36" spans="2:6">
      <c r="B36" s="68" t="s">
        <v>8</v>
      </c>
      <c r="C36" s="69" t="s">
        <v>36</v>
      </c>
      <c r="D36" s="70"/>
      <c r="E36" s="71"/>
      <c r="F36" s="67"/>
    </row>
    <row r="37" spans="2:6">
      <c r="B37" s="68" t="s">
        <v>10</v>
      </c>
      <c r="C37" s="72">
        <v>182550</v>
      </c>
      <c r="D37" s="73"/>
      <c r="E37" s="71" t="s">
        <v>11</v>
      </c>
      <c r="F37" s="67"/>
    </row>
    <row r="38" spans="2:6">
      <c r="B38" s="68" t="s">
        <v>12</v>
      </c>
      <c r="C38" s="72"/>
      <c r="D38" s="65"/>
      <c r="E38" s="74"/>
      <c r="F38" s="67"/>
    </row>
    <row r="39" spans="2:6">
      <c r="B39" s="58" t="s">
        <v>13</v>
      </c>
      <c r="C39" s="59">
        <v>38356</v>
      </c>
      <c r="D39" s="65"/>
      <c r="E39" s="75"/>
      <c r="F39" s="67"/>
    </row>
    <row r="40" spans="2:6">
      <c r="B40" s="68" t="s">
        <v>14</v>
      </c>
      <c r="C40" s="72" t="s">
        <v>55</v>
      </c>
      <c r="D40" s="65"/>
      <c r="E40" s="75"/>
      <c r="F40" s="67"/>
    </row>
    <row r="41" spans="2:6">
      <c r="B41" s="76" t="s">
        <v>16</v>
      </c>
      <c r="C41" s="77" t="s">
        <v>55</v>
      </c>
      <c r="D41" s="65"/>
      <c r="E41" s="78"/>
      <c r="F41" s="67"/>
    </row>
    <row r="42" spans="2:6">
      <c r="B42" s="76" t="s">
        <v>17</v>
      </c>
      <c r="C42" s="77"/>
      <c r="D42" s="65"/>
      <c r="E42" s="78"/>
      <c r="F42" s="67"/>
    </row>
    <row r="43" spans="2:6" ht="15.75" thickBot="1">
      <c r="B43" s="79" t="s">
        <v>18</v>
      </c>
      <c r="C43" s="77"/>
      <c r="D43" s="65"/>
      <c r="E43" s="78"/>
      <c r="F43" s="80"/>
    </row>
    <row r="44" spans="2:6" ht="15.75" thickBot="1">
      <c r="B44" s="81" t="s">
        <v>19</v>
      </c>
      <c r="C44" s="81" t="s">
        <v>20</v>
      </c>
      <c r="D44" s="82" t="s">
        <v>21</v>
      </c>
      <c r="E44" s="83" t="s">
        <v>22</v>
      </c>
      <c r="F44" s="84" t="s">
        <v>23</v>
      </c>
    </row>
    <row r="45" spans="2:6">
      <c r="B45" s="85">
        <v>3200000000</v>
      </c>
      <c r="C45" s="85" t="s">
        <v>32</v>
      </c>
      <c r="D45" s="86">
        <v>1</v>
      </c>
      <c r="E45" s="87">
        <v>160000</v>
      </c>
      <c r="F45" s="88">
        <f>E45*D45</f>
        <v>160000</v>
      </c>
    </row>
    <row r="46" spans="2:6" ht="15.75" thickBot="1">
      <c r="B46" s="89"/>
      <c r="C46" s="90"/>
      <c r="D46" s="91"/>
      <c r="E46" s="92" t="s">
        <v>24</v>
      </c>
      <c r="F46" s="93">
        <f>F45</f>
        <v>160000</v>
      </c>
    </row>
    <row r="48" spans="2:6" ht="15.75" thickBot="1"/>
    <row r="49" spans="2:6" ht="15.75" thickBot="1">
      <c r="B49" s="372"/>
      <c r="C49" s="373" t="s">
        <v>27</v>
      </c>
      <c r="D49" s="97"/>
      <c r="E49" s="98"/>
      <c r="F49" s="99"/>
    </row>
    <row r="50" spans="2:6">
      <c r="B50" s="100" t="s">
        <v>6</v>
      </c>
      <c r="C50" s="126" t="s">
        <v>104</v>
      </c>
      <c r="D50" s="101"/>
      <c r="E50" s="102" t="s">
        <v>7</v>
      </c>
      <c r="F50" s="103"/>
    </row>
    <row r="51" spans="2:6">
      <c r="B51" s="104" t="s">
        <v>8</v>
      </c>
      <c r="C51" s="105" t="s">
        <v>56</v>
      </c>
      <c r="D51" s="106"/>
      <c r="E51" s="107"/>
      <c r="F51" s="103"/>
    </row>
    <row r="52" spans="2:6">
      <c r="B52" s="104" t="s">
        <v>10</v>
      </c>
      <c r="C52" s="108">
        <v>182633</v>
      </c>
      <c r="D52" s="109"/>
      <c r="E52" s="107" t="s">
        <v>11</v>
      </c>
      <c r="F52" s="103"/>
    </row>
    <row r="53" spans="2:6">
      <c r="B53" s="104" t="s">
        <v>12</v>
      </c>
      <c r="C53" s="108"/>
      <c r="D53" s="101"/>
      <c r="E53" s="110"/>
      <c r="F53" s="103"/>
    </row>
    <row r="54" spans="2:6">
      <c r="B54" s="95" t="s">
        <v>13</v>
      </c>
      <c r="C54" s="96">
        <v>38359</v>
      </c>
      <c r="D54" s="101"/>
      <c r="E54" s="111"/>
      <c r="F54" s="103"/>
    </row>
    <row r="55" spans="2:6">
      <c r="B55" s="104" t="s">
        <v>14</v>
      </c>
      <c r="C55" s="142" t="s">
        <v>15</v>
      </c>
      <c r="D55" s="101"/>
      <c r="E55" s="111"/>
      <c r="F55" s="103"/>
    </row>
    <row r="56" spans="2:6">
      <c r="B56" s="112" t="s">
        <v>16</v>
      </c>
      <c r="C56" s="142" t="s">
        <v>15</v>
      </c>
      <c r="D56" s="101"/>
      <c r="E56" s="114"/>
      <c r="F56" s="103"/>
    </row>
    <row r="57" spans="2:6">
      <c r="B57" s="112" t="s">
        <v>17</v>
      </c>
      <c r="C57" s="113"/>
      <c r="D57" s="101"/>
      <c r="E57" s="114"/>
      <c r="F57" s="103"/>
    </row>
    <row r="58" spans="2:6" ht="15.75" thickBot="1">
      <c r="B58" s="115" t="s">
        <v>18</v>
      </c>
      <c r="C58" s="113"/>
      <c r="D58" s="101"/>
      <c r="E58" s="114"/>
      <c r="F58" s="116"/>
    </row>
    <row r="59" spans="2:6" ht="15.75" thickBot="1">
      <c r="B59" s="368" t="s">
        <v>19</v>
      </c>
      <c r="C59" s="368" t="s">
        <v>20</v>
      </c>
      <c r="D59" s="369" t="s">
        <v>21</v>
      </c>
      <c r="E59" s="370" t="s">
        <v>22</v>
      </c>
      <c r="F59" s="371" t="s">
        <v>23</v>
      </c>
    </row>
    <row r="60" spans="2:6">
      <c r="B60" s="117">
        <v>3200000000</v>
      </c>
      <c r="C60" s="117" t="s">
        <v>32</v>
      </c>
      <c r="D60" s="118">
        <v>1</v>
      </c>
      <c r="E60" s="119">
        <v>2489855</v>
      </c>
      <c r="F60" s="120">
        <f>E60*D60</f>
        <v>2489855</v>
      </c>
    </row>
    <row r="61" spans="2:6" ht="15.75" thickBot="1">
      <c r="B61" s="121"/>
      <c r="C61" s="122"/>
      <c r="D61" s="123"/>
      <c r="E61" s="124" t="s">
        <v>24</v>
      </c>
      <c r="F61" s="125">
        <f>F60+F19</f>
        <v>2489855</v>
      </c>
    </row>
    <row r="63" spans="2:6" ht="15.75" thickBot="1"/>
    <row r="64" spans="2:6" ht="15.75" thickBot="1">
      <c r="B64" s="130"/>
      <c r="C64" s="127" t="s">
        <v>28</v>
      </c>
      <c r="D64" s="131"/>
      <c r="E64" s="132"/>
      <c r="F64" s="133"/>
    </row>
    <row r="65" spans="2:6">
      <c r="B65" s="134" t="s">
        <v>6</v>
      </c>
      <c r="C65" s="164" t="s">
        <v>102</v>
      </c>
      <c r="D65" s="135"/>
      <c r="E65" s="136" t="s">
        <v>7</v>
      </c>
      <c r="F65" s="137"/>
    </row>
    <row r="66" spans="2:6">
      <c r="B66" s="138" t="s">
        <v>8</v>
      </c>
      <c r="C66" s="139" t="s">
        <v>106</v>
      </c>
      <c r="D66" s="140"/>
      <c r="E66" s="141"/>
      <c r="F66" s="137"/>
    </row>
    <row r="67" spans="2:6">
      <c r="B67" s="138" t="s">
        <v>10</v>
      </c>
      <c r="C67" s="142">
        <v>176531</v>
      </c>
      <c r="D67" s="143"/>
      <c r="E67" s="141" t="s">
        <v>11</v>
      </c>
      <c r="F67" s="137"/>
    </row>
    <row r="68" spans="2:6">
      <c r="B68" s="138" t="s">
        <v>12</v>
      </c>
      <c r="C68" s="142"/>
      <c r="D68" s="135"/>
      <c r="E68" s="144"/>
      <c r="F68" s="137"/>
    </row>
    <row r="69" spans="2:6">
      <c r="B69" s="128" t="s">
        <v>13</v>
      </c>
      <c r="C69" s="129">
        <v>34626</v>
      </c>
      <c r="D69" s="135"/>
      <c r="E69" s="145"/>
      <c r="F69" s="137"/>
    </row>
    <row r="70" spans="2:6">
      <c r="B70" s="138" t="s">
        <v>14</v>
      </c>
      <c r="C70" s="142">
        <v>2671</v>
      </c>
      <c r="D70" s="135"/>
      <c r="E70" s="145"/>
      <c r="F70" s="137"/>
    </row>
    <row r="71" spans="2:6">
      <c r="B71" s="146" t="s">
        <v>16</v>
      </c>
      <c r="C71" s="147">
        <v>7162</v>
      </c>
      <c r="D71" s="135"/>
      <c r="E71" s="148"/>
      <c r="F71" s="137"/>
    </row>
    <row r="72" spans="2:6">
      <c r="B72" s="146" t="s">
        <v>17</v>
      </c>
      <c r="C72" s="147"/>
      <c r="D72" s="135"/>
      <c r="E72" s="148"/>
      <c r="F72" s="137"/>
    </row>
    <row r="73" spans="2:6" ht="15.75" thickBot="1">
      <c r="B73" s="149" t="s">
        <v>18</v>
      </c>
      <c r="C73" s="147"/>
      <c r="D73" s="135"/>
      <c r="E73" s="148"/>
      <c r="F73" s="150"/>
    </row>
    <row r="74" spans="2:6" ht="15.75" thickBot="1">
      <c r="B74" s="151" t="s">
        <v>19</v>
      </c>
      <c r="C74" s="151" t="s">
        <v>20</v>
      </c>
      <c r="D74" s="152" t="s">
        <v>21</v>
      </c>
      <c r="E74" s="153" t="s">
        <v>22</v>
      </c>
      <c r="F74" s="154" t="s">
        <v>23</v>
      </c>
    </row>
    <row r="75" spans="2:6">
      <c r="B75" s="155" t="s">
        <v>120</v>
      </c>
      <c r="C75" s="155" t="s">
        <v>121</v>
      </c>
      <c r="D75" s="156">
        <v>1</v>
      </c>
      <c r="E75" s="157">
        <v>85140</v>
      </c>
      <c r="F75" s="158">
        <v>85140</v>
      </c>
    </row>
    <row r="76" spans="2:6" ht="15.75" thickBot="1">
      <c r="B76" s="159"/>
      <c r="C76" s="160"/>
      <c r="D76" s="161"/>
      <c r="E76" s="162" t="s">
        <v>24</v>
      </c>
      <c r="F76" s="163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88"/>
  <sheetViews>
    <sheetView topLeftCell="A79" workbookViewId="0">
      <selection activeCell="F16" sqref="B4:F16"/>
    </sheetView>
  </sheetViews>
  <sheetFormatPr baseColWidth="10" defaultRowHeight="15"/>
  <cols>
    <col min="2" max="2" width="35.28515625" style="179" customWidth="1"/>
    <col min="3" max="3" width="41.28515625" style="215" customWidth="1"/>
    <col min="4" max="4" width="11.42578125" style="215"/>
    <col min="5" max="5" width="12.28515625" style="289" bestFit="1" customWidth="1"/>
    <col min="6" max="6" width="11.42578125" style="289"/>
  </cols>
  <sheetData>
    <row r="2" spans="2:6" s="165" customFormat="1">
      <c r="B2" s="179"/>
      <c r="C2" s="215"/>
      <c r="D2" s="215"/>
      <c r="E2" s="289"/>
      <c r="F2" s="289"/>
    </row>
    <row r="3" spans="2:6" ht="15.75" thickBot="1"/>
    <row r="4" spans="2:6" ht="15.75" thickBot="1">
      <c r="B4" s="218"/>
      <c r="C4" s="127" t="s">
        <v>38</v>
      </c>
      <c r="D4" s="219"/>
      <c r="E4" s="329"/>
      <c r="F4" s="330"/>
    </row>
    <row r="5" spans="2:6">
      <c r="B5" s="222" t="s">
        <v>6</v>
      </c>
      <c r="C5" s="249" t="s">
        <v>91</v>
      </c>
      <c r="D5" s="219"/>
      <c r="E5" s="223" t="s">
        <v>7</v>
      </c>
      <c r="F5" s="331"/>
    </row>
    <row r="6" spans="2:6">
      <c r="B6" s="225" t="s">
        <v>8</v>
      </c>
      <c r="C6" s="250" t="s">
        <v>90</v>
      </c>
      <c r="D6" s="243"/>
      <c r="E6" s="226"/>
      <c r="F6" s="331"/>
    </row>
    <row r="7" spans="2:6">
      <c r="B7" s="225" t="s">
        <v>10</v>
      </c>
      <c r="C7" s="251"/>
      <c r="D7" s="244"/>
      <c r="E7" s="226" t="s">
        <v>11</v>
      </c>
      <c r="F7" s="331"/>
    </row>
    <row r="8" spans="2:6">
      <c r="B8" s="225" t="s">
        <v>12</v>
      </c>
      <c r="C8" s="251"/>
      <c r="D8" s="219"/>
      <c r="E8" s="227"/>
      <c r="F8" s="331"/>
    </row>
    <row r="9" spans="2:6">
      <c r="B9" s="128" t="s">
        <v>13</v>
      </c>
      <c r="C9" s="252"/>
      <c r="D9" s="219"/>
      <c r="E9" s="290"/>
      <c r="F9" s="331"/>
    </row>
    <row r="10" spans="2:6">
      <c r="B10" s="225" t="s">
        <v>14</v>
      </c>
      <c r="C10" s="251">
        <v>245609</v>
      </c>
      <c r="D10" s="219"/>
      <c r="E10" s="290"/>
      <c r="F10" s="331"/>
    </row>
    <row r="11" spans="2:6">
      <c r="B11" s="229" t="s">
        <v>16</v>
      </c>
      <c r="C11" s="253">
        <v>7171</v>
      </c>
      <c r="D11" s="219"/>
      <c r="E11" s="290"/>
      <c r="F11" s="331"/>
    </row>
    <row r="12" spans="2:6">
      <c r="B12" s="229" t="s">
        <v>17</v>
      </c>
      <c r="C12" s="253"/>
      <c r="D12" s="219"/>
      <c r="E12" s="290"/>
      <c r="F12" s="331"/>
    </row>
    <row r="13" spans="2:6" ht="15.75" thickBot="1">
      <c r="B13" s="229" t="s">
        <v>18</v>
      </c>
      <c r="C13" s="253"/>
      <c r="D13" s="219"/>
      <c r="E13" s="290"/>
      <c r="F13" s="332"/>
    </row>
    <row r="14" spans="2:6" ht="15.75" thickBot="1">
      <c r="B14" s="305" t="s">
        <v>19</v>
      </c>
      <c r="C14" s="248" t="s">
        <v>20</v>
      </c>
      <c r="D14" s="376" t="s">
        <v>21</v>
      </c>
      <c r="E14" s="298" t="s">
        <v>22</v>
      </c>
      <c r="F14" s="333" t="s">
        <v>23</v>
      </c>
    </row>
    <row r="15" spans="2:6" s="179" customFormat="1">
      <c r="B15" s="378" t="s">
        <v>30</v>
      </c>
      <c r="C15" s="379" t="s">
        <v>31</v>
      </c>
      <c r="D15" s="379">
        <v>1</v>
      </c>
      <c r="E15" s="377">
        <v>250000</v>
      </c>
      <c r="F15" s="306">
        <v>250000</v>
      </c>
    </row>
    <row r="16" spans="2:6" ht="15.75" thickBot="1">
      <c r="B16" s="260"/>
      <c r="C16" s="261"/>
      <c r="D16" s="246"/>
      <c r="E16" s="335" t="s">
        <v>24</v>
      </c>
      <c r="F16" s="336">
        <f>F15*D15</f>
        <v>250000</v>
      </c>
    </row>
    <row r="18" spans="2:6" ht="15.75" thickBot="1"/>
    <row r="19" spans="2:6" ht="15.75" thickBot="1">
      <c r="B19" s="218"/>
      <c r="C19" s="127" t="s">
        <v>39</v>
      </c>
      <c r="D19" s="219"/>
      <c r="E19" s="329"/>
      <c r="F19" s="330"/>
    </row>
    <row r="20" spans="2:6">
      <c r="B20" s="222" t="s">
        <v>6</v>
      </c>
      <c r="C20" s="249" t="s">
        <v>91</v>
      </c>
      <c r="D20" s="219"/>
      <c r="E20" s="223" t="s">
        <v>7</v>
      </c>
      <c r="F20" s="331"/>
    </row>
    <row r="21" spans="2:6">
      <c r="B21" s="225" t="s">
        <v>8</v>
      </c>
      <c r="C21" s="250" t="s">
        <v>90</v>
      </c>
      <c r="D21" s="243"/>
      <c r="E21" s="226"/>
      <c r="F21" s="331"/>
    </row>
    <row r="22" spans="2:6">
      <c r="B22" s="225" t="s">
        <v>10</v>
      </c>
      <c r="C22" s="251"/>
      <c r="D22" s="244"/>
      <c r="E22" s="226" t="s">
        <v>11</v>
      </c>
      <c r="F22" s="331"/>
    </row>
    <row r="23" spans="2:6">
      <c r="B23" s="225" t="s">
        <v>12</v>
      </c>
      <c r="C23" s="251"/>
      <c r="D23" s="219"/>
      <c r="E23" s="227"/>
      <c r="F23" s="331"/>
    </row>
    <row r="24" spans="2:6">
      <c r="B24" s="128" t="s">
        <v>13</v>
      </c>
      <c r="C24" s="252">
        <v>33371</v>
      </c>
      <c r="D24" s="219"/>
      <c r="E24" s="290"/>
      <c r="F24" s="331"/>
    </row>
    <row r="25" spans="2:6">
      <c r="B25" s="225" t="s">
        <v>14</v>
      </c>
      <c r="C25" s="251"/>
      <c r="D25" s="219"/>
      <c r="E25" s="290"/>
      <c r="F25" s="331"/>
    </row>
    <row r="26" spans="2:6">
      <c r="B26" s="229" t="s">
        <v>16</v>
      </c>
      <c r="C26" s="253">
        <v>7165</v>
      </c>
      <c r="D26" s="219"/>
      <c r="E26" s="290"/>
      <c r="F26" s="331"/>
    </row>
    <row r="27" spans="2:6">
      <c r="B27" s="229" t="s">
        <v>17</v>
      </c>
      <c r="C27" s="253"/>
      <c r="D27" s="219"/>
      <c r="E27" s="290"/>
      <c r="F27" s="331"/>
    </row>
    <row r="28" spans="2:6" ht="15.75" thickBot="1">
      <c r="B28" s="231" t="s">
        <v>18</v>
      </c>
      <c r="C28" s="253" t="s">
        <v>78</v>
      </c>
      <c r="D28" s="219"/>
      <c r="E28" s="290"/>
      <c r="F28" s="332"/>
    </row>
    <row r="29" spans="2:6" ht="15.75" thickBot="1">
      <c r="B29" s="242" t="s">
        <v>19</v>
      </c>
      <c r="C29" s="255" t="s">
        <v>20</v>
      </c>
      <c r="D29" s="259" t="s">
        <v>21</v>
      </c>
      <c r="E29" s="233" t="s">
        <v>22</v>
      </c>
      <c r="F29" s="333" t="s">
        <v>23</v>
      </c>
    </row>
    <row r="30" spans="2:6" s="165" customFormat="1" ht="15.75" thickBot="1">
      <c r="B30" s="264" t="s">
        <v>81</v>
      </c>
      <c r="C30" s="262" t="s">
        <v>97</v>
      </c>
      <c r="D30" s="265">
        <v>8</v>
      </c>
      <c r="E30" s="233">
        <v>45675</v>
      </c>
      <c r="F30" s="337">
        <f>E30*8</f>
        <v>365400</v>
      </c>
    </row>
    <row r="31" spans="2:6" s="165" customFormat="1" ht="15.75" thickBot="1">
      <c r="B31" s="264" t="s">
        <v>88</v>
      </c>
      <c r="C31" s="262" t="s">
        <v>98</v>
      </c>
      <c r="D31" s="265">
        <v>8</v>
      </c>
      <c r="E31" s="233">
        <v>70868</v>
      </c>
      <c r="F31" s="337">
        <f>E31*8</f>
        <v>566944</v>
      </c>
    </row>
    <row r="32" spans="2:6" s="165" customFormat="1" ht="15.75" thickBot="1">
      <c r="B32" s="264" t="s">
        <v>89</v>
      </c>
      <c r="C32" s="262" t="s">
        <v>99</v>
      </c>
      <c r="D32" s="265">
        <v>2</v>
      </c>
      <c r="E32" s="233">
        <v>79959</v>
      </c>
      <c r="F32" s="337">
        <f>E32*2</f>
        <v>159918</v>
      </c>
    </row>
    <row r="33" spans="2:6" s="165" customFormat="1" ht="15.75" thickBot="1">
      <c r="B33" s="264">
        <v>1110000</v>
      </c>
      <c r="C33" s="262" t="s">
        <v>34</v>
      </c>
      <c r="D33" s="265">
        <v>1</v>
      </c>
      <c r="E33" s="233">
        <v>280000</v>
      </c>
      <c r="F33" s="233">
        <v>280000</v>
      </c>
    </row>
    <row r="34" spans="2:6" s="165" customFormat="1" ht="15.75" thickBot="1">
      <c r="B34" s="264" t="s">
        <v>96</v>
      </c>
      <c r="C34" s="262" t="s">
        <v>100</v>
      </c>
      <c r="D34" s="265">
        <v>1</v>
      </c>
      <c r="E34" s="233">
        <v>250000</v>
      </c>
      <c r="F34" s="233">
        <v>250000</v>
      </c>
    </row>
    <row r="35" spans="2:6" s="165" customFormat="1" ht="15.75" thickBot="1">
      <c r="B35" s="264" t="s">
        <v>92</v>
      </c>
      <c r="C35" s="262" t="s">
        <v>101</v>
      </c>
      <c r="D35" s="265">
        <v>2</v>
      </c>
      <c r="E35" s="233">
        <v>206964</v>
      </c>
      <c r="F35" s="337">
        <f>E35*2</f>
        <v>413928</v>
      </c>
    </row>
    <row r="36" spans="2:6" s="165" customFormat="1" ht="15.75" thickBot="1">
      <c r="B36" s="264" t="s">
        <v>93</v>
      </c>
      <c r="C36" s="262" t="s">
        <v>95</v>
      </c>
      <c r="D36" s="265">
        <v>30</v>
      </c>
      <c r="E36" s="233">
        <v>0</v>
      </c>
      <c r="F36" s="233">
        <v>0</v>
      </c>
    </row>
    <row r="37" spans="2:6" s="165" customFormat="1" ht="15.75" thickBot="1">
      <c r="B37" s="264" t="s">
        <v>94</v>
      </c>
      <c r="C37" s="262" t="s">
        <v>95</v>
      </c>
      <c r="D37" s="265">
        <v>30</v>
      </c>
      <c r="E37" s="233">
        <v>0</v>
      </c>
      <c r="F37" s="233">
        <v>0</v>
      </c>
    </row>
    <row r="38" spans="2:6" ht="15.75" thickBot="1">
      <c r="B38" s="264"/>
      <c r="C38" s="262"/>
      <c r="D38" s="265"/>
      <c r="E38" s="233"/>
      <c r="F38" s="337"/>
    </row>
    <row r="39" spans="2:6" ht="15.75" thickBot="1">
      <c r="B39" s="264"/>
      <c r="C39" s="262"/>
      <c r="D39" s="263"/>
      <c r="E39" s="338" t="s">
        <v>24</v>
      </c>
      <c r="F39" s="336">
        <f>F30+F31+F32+F33+F34+F35</f>
        <v>2036190</v>
      </c>
    </row>
    <row r="40" spans="2:6">
      <c r="C40" s="262"/>
    </row>
    <row r="41" spans="2:6" ht="15.75" thickBot="1"/>
    <row r="42" spans="2:6" ht="15.75" thickBot="1">
      <c r="B42" s="218"/>
      <c r="C42" s="127" t="s">
        <v>40</v>
      </c>
      <c r="D42" s="219"/>
      <c r="E42" s="329"/>
      <c r="F42" s="330"/>
    </row>
    <row r="43" spans="2:6">
      <c r="B43" s="222" t="s">
        <v>6</v>
      </c>
      <c r="C43" s="254" t="s">
        <v>74</v>
      </c>
      <c r="D43" s="219"/>
      <c r="E43" s="223" t="s">
        <v>7</v>
      </c>
      <c r="F43" s="331"/>
    </row>
    <row r="44" spans="2:6">
      <c r="B44" s="225" t="s">
        <v>8</v>
      </c>
      <c r="C44" s="250" t="s">
        <v>75</v>
      </c>
      <c r="D44" s="243"/>
      <c r="E44" s="226"/>
      <c r="F44" s="331"/>
    </row>
    <row r="45" spans="2:6">
      <c r="B45" s="225" t="s">
        <v>10</v>
      </c>
      <c r="C45" s="251">
        <v>174338</v>
      </c>
      <c r="D45" s="244"/>
      <c r="E45" s="226" t="s">
        <v>11</v>
      </c>
      <c r="F45" s="331"/>
    </row>
    <row r="46" spans="2:6">
      <c r="B46" s="225" t="s">
        <v>12</v>
      </c>
      <c r="C46" s="251"/>
      <c r="D46" s="219"/>
      <c r="E46" s="227"/>
      <c r="F46" s="331"/>
    </row>
    <row r="47" spans="2:6">
      <c r="B47" s="128" t="s">
        <v>13</v>
      </c>
      <c r="C47" s="252">
        <v>33187</v>
      </c>
      <c r="D47" s="219"/>
      <c r="E47" s="290"/>
      <c r="F47" s="331"/>
    </row>
    <row r="48" spans="2:6">
      <c r="B48" s="225" t="s">
        <v>14</v>
      </c>
      <c r="C48" s="251" t="s">
        <v>73</v>
      </c>
      <c r="D48" s="219"/>
      <c r="E48" s="290"/>
      <c r="F48" s="331"/>
    </row>
    <row r="49" spans="2:6">
      <c r="B49" s="229" t="s">
        <v>16</v>
      </c>
      <c r="C49" s="253">
        <v>7074</v>
      </c>
      <c r="D49" s="219"/>
      <c r="E49" s="290"/>
      <c r="F49" s="331"/>
    </row>
    <row r="50" spans="2:6">
      <c r="B50" s="229" t="s">
        <v>17</v>
      </c>
      <c r="C50" s="253"/>
      <c r="D50" s="219"/>
      <c r="E50" s="290"/>
      <c r="F50" s="331"/>
    </row>
    <row r="51" spans="2:6" ht="15.75" thickBot="1">
      <c r="B51" s="231" t="s">
        <v>18</v>
      </c>
      <c r="C51" s="253" t="s">
        <v>78</v>
      </c>
      <c r="D51" s="219"/>
      <c r="E51" s="290"/>
      <c r="F51" s="332"/>
    </row>
    <row r="52" spans="2:6" ht="15.75" thickBot="1">
      <c r="B52" s="216" t="s">
        <v>19</v>
      </c>
      <c r="C52" s="255" t="s">
        <v>20</v>
      </c>
      <c r="D52" s="245" t="s">
        <v>21</v>
      </c>
      <c r="E52" s="233" t="s">
        <v>22</v>
      </c>
      <c r="F52" s="333" t="s">
        <v>23</v>
      </c>
    </row>
    <row r="53" spans="2:6">
      <c r="B53" s="217">
        <v>38827</v>
      </c>
      <c r="C53" s="256" t="s">
        <v>76</v>
      </c>
      <c r="D53" s="247">
        <v>2</v>
      </c>
      <c r="E53" s="235">
        <v>25000</v>
      </c>
      <c r="F53" s="334">
        <f>E53*D53</f>
        <v>50000</v>
      </c>
    </row>
    <row r="54" spans="2:6" s="165" customFormat="1">
      <c r="B54" s="240">
        <v>352060000</v>
      </c>
      <c r="C54" s="257" t="s">
        <v>77</v>
      </c>
      <c r="D54" s="248">
        <v>1</v>
      </c>
      <c r="E54" s="241">
        <v>40150</v>
      </c>
      <c r="F54" s="339">
        <v>40150</v>
      </c>
    </row>
    <row r="55" spans="2:6" ht="15.75" thickBot="1">
      <c r="B55" s="237"/>
      <c r="C55" s="258"/>
      <c r="D55" s="246"/>
      <c r="E55" s="335" t="s">
        <v>24</v>
      </c>
      <c r="F55" s="336">
        <f>F53+F54</f>
        <v>90150</v>
      </c>
    </row>
    <row r="57" spans="2:6" ht="15.75" thickBot="1"/>
    <row r="58" spans="2:6" ht="15.75" thickBot="1">
      <c r="B58" s="218"/>
      <c r="C58" s="127" t="s">
        <v>41</v>
      </c>
      <c r="D58" s="219"/>
      <c r="E58" s="329"/>
      <c r="F58" s="330"/>
    </row>
    <row r="59" spans="2:6">
      <c r="B59" s="222" t="s">
        <v>6</v>
      </c>
      <c r="C59" s="254" t="s">
        <v>119</v>
      </c>
      <c r="D59" s="219"/>
      <c r="E59" s="223" t="s">
        <v>7</v>
      </c>
      <c r="F59" s="331"/>
    </row>
    <row r="60" spans="2:6">
      <c r="B60" s="225" t="s">
        <v>8</v>
      </c>
      <c r="C60" s="250" t="s">
        <v>139</v>
      </c>
      <c r="D60" s="243"/>
      <c r="E60" s="226"/>
      <c r="F60" s="331"/>
    </row>
    <row r="61" spans="2:6">
      <c r="B61" s="225" t="s">
        <v>10</v>
      </c>
      <c r="C61" s="251">
        <v>176765</v>
      </c>
      <c r="D61" s="244"/>
      <c r="E61" s="226" t="s">
        <v>11</v>
      </c>
      <c r="F61" s="331"/>
    </row>
    <row r="62" spans="2:6">
      <c r="B62" s="225" t="s">
        <v>12</v>
      </c>
      <c r="C62" s="251"/>
      <c r="D62" s="219"/>
      <c r="E62" s="227"/>
      <c r="F62" s="331"/>
    </row>
    <row r="63" spans="2:6">
      <c r="B63" s="128" t="s">
        <v>13</v>
      </c>
      <c r="C63" s="252">
        <v>34600</v>
      </c>
      <c r="D63" s="219"/>
      <c r="E63" s="290"/>
      <c r="F63" s="331"/>
    </row>
    <row r="64" spans="2:6">
      <c r="B64" s="225" t="s">
        <v>14</v>
      </c>
      <c r="C64" s="251">
        <v>4500036516</v>
      </c>
      <c r="D64" s="219"/>
      <c r="E64" s="290"/>
      <c r="F64" s="331"/>
    </row>
    <row r="65" spans="2:6">
      <c r="B65" s="229" t="s">
        <v>16</v>
      </c>
      <c r="C65" s="253"/>
      <c r="D65" s="219"/>
      <c r="E65" s="290"/>
      <c r="F65" s="331"/>
    </row>
    <row r="66" spans="2:6">
      <c r="B66" s="229" t="s">
        <v>17</v>
      </c>
      <c r="C66" s="253"/>
      <c r="D66" s="219"/>
      <c r="E66" s="290"/>
      <c r="F66" s="331"/>
    </row>
    <row r="67" spans="2:6" ht="15.75" thickBot="1">
      <c r="B67" s="231" t="s">
        <v>18</v>
      </c>
      <c r="C67" s="253"/>
      <c r="D67" s="219"/>
      <c r="E67" s="290"/>
      <c r="F67" s="332"/>
    </row>
    <row r="68" spans="2:6" ht="15.75" thickBot="1">
      <c r="B68" s="216" t="s">
        <v>19</v>
      </c>
      <c r="C68" s="255" t="s">
        <v>20</v>
      </c>
      <c r="D68" s="325" t="s">
        <v>21</v>
      </c>
      <c r="E68" s="306" t="s">
        <v>22</v>
      </c>
      <c r="F68" s="340" t="s">
        <v>23</v>
      </c>
    </row>
    <row r="69" spans="2:6" s="308" customFormat="1" ht="15.75" thickBot="1">
      <c r="B69" s="242">
        <v>553858</v>
      </c>
      <c r="C69" s="326" t="s">
        <v>140</v>
      </c>
      <c r="D69" s="328">
        <v>2</v>
      </c>
      <c r="E69" s="306">
        <v>185200</v>
      </c>
      <c r="F69" s="337">
        <f>E69*D69</f>
        <v>370400</v>
      </c>
    </row>
    <row r="70" spans="2:6" s="308" customFormat="1" ht="15.75" thickBot="1">
      <c r="B70" s="242">
        <v>554012</v>
      </c>
      <c r="C70" s="326" t="s">
        <v>141</v>
      </c>
      <c r="D70" s="328">
        <v>2</v>
      </c>
      <c r="E70" s="306">
        <v>147806</v>
      </c>
      <c r="F70" s="337">
        <f>E70*D70</f>
        <v>295612</v>
      </c>
    </row>
    <row r="71" spans="2:6" s="308" customFormat="1" ht="15.75" thickBot="1">
      <c r="B71" s="242">
        <v>553855</v>
      </c>
      <c r="C71" s="326" t="s">
        <v>142</v>
      </c>
      <c r="D71" s="328">
        <v>1</v>
      </c>
      <c r="E71" s="306">
        <v>390000</v>
      </c>
      <c r="F71" s="306">
        <v>390000</v>
      </c>
    </row>
    <row r="72" spans="2:6">
      <c r="B72" s="217">
        <v>3200000000</v>
      </c>
      <c r="C72" s="256" t="s">
        <v>32</v>
      </c>
      <c r="D72" s="327">
        <v>1</v>
      </c>
      <c r="E72" s="303">
        <v>175000</v>
      </c>
      <c r="F72" s="303">
        <v>175000</v>
      </c>
    </row>
    <row r="73" spans="2:6" ht="15.75" thickBot="1">
      <c r="B73" s="237"/>
      <c r="C73" s="258"/>
      <c r="D73" s="246"/>
      <c r="E73" s="335" t="s">
        <v>24</v>
      </c>
      <c r="F73" s="336">
        <f>F69+F70+F71+F72</f>
        <v>1231012</v>
      </c>
    </row>
    <row r="75" spans="2:6" ht="15.75" thickBot="1"/>
    <row r="76" spans="2:6" ht="15.75" thickBot="1">
      <c r="B76" s="218"/>
      <c r="C76" s="127" t="s">
        <v>42</v>
      </c>
      <c r="D76" s="219"/>
      <c r="E76" s="329"/>
      <c r="F76" s="330"/>
    </row>
    <row r="77" spans="2:6">
      <c r="B77" s="222" t="s">
        <v>6</v>
      </c>
      <c r="C77" s="266" t="s">
        <v>119</v>
      </c>
      <c r="D77" s="219"/>
      <c r="E77" s="223" t="s">
        <v>7</v>
      </c>
      <c r="F77" s="331"/>
    </row>
    <row r="78" spans="2:6">
      <c r="B78" s="225" t="s">
        <v>8</v>
      </c>
      <c r="C78" s="250" t="s">
        <v>63</v>
      </c>
      <c r="D78" s="243"/>
      <c r="E78" s="226"/>
      <c r="F78" s="331"/>
    </row>
    <row r="79" spans="2:6">
      <c r="B79" s="225" t="s">
        <v>10</v>
      </c>
      <c r="C79" s="251"/>
      <c r="D79" s="244"/>
      <c r="E79" s="226" t="s">
        <v>11</v>
      </c>
      <c r="F79" s="331"/>
    </row>
    <row r="80" spans="2:6">
      <c r="B80" s="225" t="s">
        <v>12</v>
      </c>
      <c r="C80" s="251"/>
      <c r="D80" s="219"/>
      <c r="E80" s="227"/>
      <c r="F80" s="331"/>
    </row>
    <row r="81" spans="2:6">
      <c r="B81" s="128" t="s">
        <v>13</v>
      </c>
      <c r="C81" s="252"/>
      <c r="D81" s="219"/>
      <c r="E81" s="290"/>
      <c r="F81" s="331"/>
    </row>
    <row r="82" spans="2:6">
      <c r="B82" s="225" t="s">
        <v>14</v>
      </c>
      <c r="C82" s="251"/>
      <c r="D82" s="219"/>
      <c r="E82" s="290"/>
      <c r="F82" s="331"/>
    </row>
    <row r="83" spans="2:6">
      <c r="B83" s="229" t="s">
        <v>16</v>
      </c>
      <c r="C83" s="253"/>
      <c r="D83" s="219"/>
      <c r="E83" s="290"/>
      <c r="F83" s="331"/>
    </row>
    <row r="84" spans="2:6">
      <c r="B84" s="229" t="s">
        <v>17</v>
      </c>
      <c r="C84" s="253"/>
      <c r="D84" s="219"/>
      <c r="E84" s="290"/>
      <c r="F84" s="331"/>
    </row>
    <row r="85" spans="2:6" ht="15.75" thickBot="1">
      <c r="B85" s="231" t="s">
        <v>18</v>
      </c>
      <c r="C85" s="253"/>
      <c r="D85" s="219"/>
      <c r="E85" s="290"/>
      <c r="F85" s="332"/>
    </row>
    <row r="86" spans="2:6" ht="15.75" thickBot="1">
      <c r="B86" s="216" t="s">
        <v>19</v>
      </c>
      <c r="C86" s="255" t="s">
        <v>20</v>
      </c>
      <c r="D86" s="245" t="s">
        <v>21</v>
      </c>
      <c r="E86" s="233" t="s">
        <v>22</v>
      </c>
      <c r="F86" s="333" t="s">
        <v>23</v>
      </c>
    </row>
    <row r="87" spans="2:6">
      <c r="B87" s="217"/>
      <c r="C87" s="256"/>
      <c r="D87" s="247"/>
      <c r="E87" s="235"/>
      <c r="F87" s="334"/>
    </row>
    <row r="88" spans="2:6" ht="15.75" thickBot="1">
      <c r="B88" s="237"/>
      <c r="C88" s="258"/>
      <c r="D88" s="246"/>
      <c r="E88" s="335" t="s">
        <v>24</v>
      </c>
      <c r="F88" s="336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79"/>
  <sheetViews>
    <sheetView workbookViewId="0">
      <selection activeCell="F61" sqref="B49:F61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182"/>
  </cols>
  <sheetData>
    <row r="2" spans="2:6" s="165" customFormat="1">
      <c r="E2" s="182"/>
      <c r="F2" s="182"/>
    </row>
    <row r="3" spans="2:6" ht="15.75" thickBot="1"/>
    <row r="4" spans="2:6" ht="15.75" thickBot="1">
      <c r="B4" s="358"/>
      <c r="C4" s="359" t="s">
        <v>45</v>
      </c>
      <c r="D4" s="349"/>
      <c r="E4" s="350"/>
      <c r="F4" s="351"/>
    </row>
    <row r="5" spans="2:6">
      <c r="B5" s="134" t="s">
        <v>6</v>
      </c>
      <c r="C5" s="285" t="s">
        <v>157</v>
      </c>
      <c r="D5" s="352"/>
      <c r="E5" s="203" t="s">
        <v>7</v>
      </c>
      <c r="F5" s="353"/>
    </row>
    <row r="6" spans="2:6">
      <c r="B6" s="138" t="s">
        <v>8</v>
      </c>
      <c r="C6" s="286" t="s">
        <v>154</v>
      </c>
      <c r="D6" s="140"/>
      <c r="E6" s="205"/>
      <c r="F6" s="353"/>
    </row>
    <row r="7" spans="2:6">
      <c r="B7" s="138" t="s">
        <v>10</v>
      </c>
      <c r="C7" s="287">
        <v>177574</v>
      </c>
      <c r="D7" s="143"/>
      <c r="E7" s="205" t="s">
        <v>11</v>
      </c>
      <c r="F7" s="353"/>
    </row>
    <row r="8" spans="2:6" ht="15.75" thickBot="1">
      <c r="B8" s="146" t="s">
        <v>12</v>
      </c>
      <c r="C8" s="288"/>
      <c r="D8" s="352"/>
      <c r="E8" s="207"/>
      <c r="F8" s="353"/>
    </row>
    <row r="9" spans="2:6" ht="15.75" thickBot="1">
      <c r="B9" s="356" t="s">
        <v>13</v>
      </c>
      <c r="C9" s="357">
        <v>35264</v>
      </c>
      <c r="D9" s="352"/>
      <c r="E9" s="352"/>
      <c r="F9" s="353"/>
    </row>
    <row r="10" spans="2:6">
      <c r="B10" s="354" t="s">
        <v>14</v>
      </c>
      <c r="C10" s="355">
        <v>141370</v>
      </c>
      <c r="D10" s="352"/>
      <c r="E10" s="352"/>
      <c r="F10" s="353"/>
    </row>
    <row r="11" spans="2:6">
      <c r="B11" s="146" t="s">
        <v>16</v>
      </c>
      <c r="C11" s="288">
        <v>7233</v>
      </c>
      <c r="D11" s="352"/>
      <c r="E11" s="352"/>
      <c r="F11" s="353"/>
    </row>
    <row r="12" spans="2:6">
      <c r="B12" s="146" t="s">
        <v>17</v>
      </c>
      <c r="C12" s="147"/>
      <c r="D12" s="352"/>
      <c r="E12" s="352"/>
      <c r="F12" s="353"/>
    </row>
    <row r="13" spans="2:6" ht="15.75" thickBot="1">
      <c r="B13" s="149" t="s">
        <v>18</v>
      </c>
      <c r="C13" s="147"/>
      <c r="D13" s="352"/>
      <c r="E13" s="352"/>
      <c r="F13" s="353"/>
    </row>
    <row r="14" spans="2:6" ht="15.75" thickBot="1">
      <c r="B14" s="360" t="s">
        <v>19</v>
      </c>
      <c r="C14" s="360" t="s">
        <v>20</v>
      </c>
      <c r="D14" s="361" t="s">
        <v>21</v>
      </c>
      <c r="E14" s="362" t="s">
        <v>22</v>
      </c>
      <c r="F14" s="363" t="s">
        <v>23</v>
      </c>
    </row>
    <row r="15" spans="2:6">
      <c r="B15" s="217">
        <v>9082603</v>
      </c>
      <c r="C15" s="217" t="s">
        <v>156</v>
      </c>
      <c r="D15" s="294">
        <v>2</v>
      </c>
      <c r="E15" s="235">
        <v>138000</v>
      </c>
      <c r="F15" s="334">
        <f>E15*D15</f>
        <v>276000</v>
      </c>
    </row>
    <row r="16" spans="2:6" ht="15.75" thickBot="1">
      <c r="B16" s="159"/>
      <c r="C16" s="160"/>
      <c r="D16" s="161"/>
      <c r="E16" s="214" t="s">
        <v>24</v>
      </c>
      <c r="F16" s="336">
        <f>F15</f>
        <v>276000</v>
      </c>
    </row>
    <row r="18" spans="2:6" ht="15.75" thickBot="1"/>
    <row r="19" spans="2:6" ht="15.75" thickBot="1">
      <c r="B19" s="358"/>
      <c r="C19" s="359" t="s">
        <v>46</v>
      </c>
      <c r="D19" s="349"/>
      <c r="E19" s="350"/>
      <c r="F19" s="351"/>
    </row>
    <row r="20" spans="2:6">
      <c r="B20" s="134" t="s">
        <v>6</v>
      </c>
      <c r="C20" s="164" t="s">
        <v>177</v>
      </c>
      <c r="D20" s="352"/>
      <c r="E20" s="203" t="s">
        <v>7</v>
      </c>
      <c r="F20" s="353"/>
    </row>
    <row r="21" spans="2:6">
      <c r="B21" s="138" t="s">
        <v>8</v>
      </c>
      <c r="C21" s="139" t="s">
        <v>178</v>
      </c>
      <c r="D21" s="140"/>
      <c r="E21" s="205"/>
      <c r="F21" s="353"/>
    </row>
    <row r="22" spans="2:6">
      <c r="B22" s="138" t="s">
        <v>10</v>
      </c>
      <c r="C22" s="142">
        <v>181267</v>
      </c>
      <c r="D22" s="143"/>
      <c r="E22" s="205" t="s">
        <v>11</v>
      </c>
      <c r="F22" s="353"/>
    </row>
    <row r="23" spans="2:6" ht="15.75" thickBot="1">
      <c r="B23" s="146" t="s">
        <v>12</v>
      </c>
      <c r="C23" s="147"/>
      <c r="D23" s="352"/>
      <c r="E23" s="207"/>
      <c r="F23" s="353"/>
    </row>
    <row r="24" spans="2:6" ht="15.75" thickBot="1">
      <c r="B24" s="356" t="s">
        <v>13</v>
      </c>
      <c r="C24" s="357">
        <v>37423</v>
      </c>
      <c r="D24" s="352"/>
      <c r="E24" s="352"/>
      <c r="F24" s="353"/>
    </row>
    <row r="25" spans="2:6">
      <c r="B25" s="354" t="s">
        <v>14</v>
      </c>
      <c r="C25" s="364" t="s">
        <v>158</v>
      </c>
      <c r="D25" s="352"/>
      <c r="E25" s="352"/>
      <c r="F25" s="353"/>
    </row>
    <row r="26" spans="2:6">
      <c r="B26" s="146" t="s">
        <v>16</v>
      </c>
      <c r="C26" s="147"/>
      <c r="D26" s="352"/>
      <c r="E26" s="352"/>
      <c r="F26" s="353"/>
    </row>
    <row r="27" spans="2:6">
      <c r="B27" s="146" t="s">
        <v>17</v>
      </c>
      <c r="C27" s="147"/>
      <c r="D27" s="352"/>
      <c r="E27" s="352"/>
      <c r="F27" s="353"/>
    </row>
    <row r="28" spans="2:6" ht="15.75" thickBot="1">
      <c r="B28" s="149" t="s">
        <v>18</v>
      </c>
      <c r="C28" s="147"/>
      <c r="D28" s="352"/>
      <c r="E28" s="352"/>
      <c r="F28" s="353"/>
    </row>
    <row r="29" spans="2:6" ht="15.75" thickBot="1">
      <c r="B29" s="360" t="s">
        <v>19</v>
      </c>
      <c r="C29" s="360" t="s">
        <v>20</v>
      </c>
      <c r="D29" s="361" t="s">
        <v>21</v>
      </c>
      <c r="E29" s="362" t="s">
        <v>22</v>
      </c>
      <c r="F29" s="363" t="s">
        <v>23</v>
      </c>
    </row>
    <row r="30" spans="2:6" s="165" customFormat="1">
      <c r="B30" s="167" t="s">
        <v>176</v>
      </c>
      <c r="C30" s="171" t="s">
        <v>179</v>
      </c>
      <c r="D30" s="171">
        <v>4</v>
      </c>
      <c r="E30" s="173">
        <v>77200</v>
      </c>
      <c r="F30" s="173">
        <f>E30*D30</f>
        <v>308800</v>
      </c>
    </row>
    <row r="31" spans="2:6" ht="15.75" thickBot="1">
      <c r="B31" s="168"/>
      <c r="C31" s="170"/>
      <c r="D31" s="161"/>
      <c r="E31" s="214" t="s">
        <v>24</v>
      </c>
      <c r="F31" s="187">
        <f>F30</f>
        <v>308800</v>
      </c>
    </row>
    <row r="33" spans="2:6" ht="15.75" thickBot="1"/>
    <row r="34" spans="2:6" ht="15.75" thickBot="1">
      <c r="B34" s="130"/>
      <c r="C34" s="127" t="s">
        <v>47</v>
      </c>
      <c r="D34" s="131"/>
      <c r="E34" s="213"/>
      <c r="F34" s="183"/>
    </row>
    <row r="35" spans="2:6">
      <c r="B35" s="134" t="s">
        <v>6</v>
      </c>
      <c r="C35" s="164" t="s">
        <v>104</v>
      </c>
      <c r="D35" s="135"/>
      <c r="E35" s="136" t="s">
        <v>7</v>
      </c>
      <c r="F35" s="184"/>
    </row>
    <row r="36" spans="2:6">
      <c r="B36" s="138" t="s">
        <v>8</v>
      </c>
      <c r="C36" s="139" t="s">
        <v>84</v>
      </c>
      <c r="D36" s="140"/>
      <c r="E36" s="141"/>
      <c r="F36" s="184"/>
    </row>
    <row r="37" spans="2:6">
      <c r="B37" s="138" t="s">
        <v>10</v>
      </c>
      <c r="C37" s="193">
        <v>174709</v>
      </c>
      <c r="D37" s="143"/>
      <c r="E37" s="141" t="s">
        <v>11</v>
      </c>
      <c r="F37" s="184"/>
    </row>
    <row r="38" spans="2:6">
      <c r="B38" s="138" t="s">
        <v>12</v>
      </c>
      <c r="C38" s="193"/>
      <c r="D38" s="135"/>
      <c r="E38" s="144"/>
      <c r="F38" s="184"/>
    </row>
    <row r="39" spans="2:6">
      <c r="B39" s="128" t="s">
        <v>13</v>
      </c>
      <c r="C39" s="194">
        <v>33328</v>
      </c>
      <c r="D39" s="135"/>
      <c r="E39" s="135"/>
      <c r="F39" s="184"/>
    </row>
    <row r="40" spans="2:6">
      <c r="B40" s="138" t="s">
        <v>14</v>
      </c>
      <c r="C40" s="193">
        <v>4700004597</v>
      </c>
      <c r="D40" s="135"/>
      <c r="E40" s="135"/>
      <c r="F40" s="184"/>
    </row>
    <row r="41" spans="2:6">
      <c r="B41" s="146" t="s">
        <v>16</v>
      </c>
      <c r="C41" s="147"/>
      <c r="D41" s="135"/>
      <c r="E41" s="135"/>
      <c r="F41" s="184"/>
    </row>
    <row r="42" spans="2:6">
      <c r="B42" s="146" t="s">
        <v>17</v>
      </c>
      <c r="C42" s="147"/>
      <c r="D42" s="135"/>
      <c r="E42" s="135"/>
      <c r="F42" s="184"/>
    </row>
    <row r="43" spans="2:6" ht="15.75" thickBot="1">
      <c r="B43" s="149" t="s">
        <v>18</v>
      </c>
      <c r="C43" s="147"/>
      <c r="D43" s="135"/>
      <c r="E43" s="135"/>
      <c r="F43" s="185"/>
    </row>
    <row r="44" spans="2:6" ht="15.75" thickBot="1">
      <c r="B44" s="151" t="s">
        <v>19</v>
      </c>
      <c r="C44" s="151" t="s">
        <v>20</v>
      </c>
      <c r="D44" s="152" t="s">
        <v>21</v>
      </c>
      <c r="E44" s="153" t="s">
        <v>22</v>
      </c>
      <c r="F44" s="186" t="s">
        <v>23</v>
      </c>
    </row>
    <row r="45" spans="2:6">
      <c r="B45" s="155">
        <v>9910000003</v>
      </c>
      <c r="C45" s="155" t="s">
        <v>114</v>
      </c>
      <c r="D45" s="156">
        <v>1</v>
      </c>
      <c r="E45" s="157">
        <v>250000</v>
      </c>
      <c r="F45" s="157">
        <v>250000</v>
      </c>
    </row>
    <row r="46" spans="2:6" ht="15.75" thickBot="1">
      <c r="B46" s="159"/>
      <c r="C46" s="160"/>
      <c r="D46" s="161"/>
      <c r="E46" s="214" t="s">
        <v>24</v>
      </c>
      <c r="F46" s="187">
        <f>F45</f>
        <v>250000</v>
      </c>
    </row>
    <row r="48" spans="2:6" ht="15.75" thickBot="1"/>
    <row r="49" spans="2:6" ht="15.75" thickBot="1">
      <c r="B49" s="130"/>
      <c r="C49" s="127" t="s">
        <v>48</v>
      </c>
      <c r="D49" s="131"/>
      <c r="E49" s="213"/>
      <c r="F49" s="183"/>
    </row>
    <row r="50" spans="2:6">
      <c r="B50" s="134" t="s">
        <v>6</v>
      </c>
      <c r="C50" s="164" t="s">
        <v>180</v>
      </c>
      <c r="D50" s="135"/>
      <c r="E50" s="136" t="s">
        <v>7</v>
      </c>
      <c r="F50" s="184"/>
    </row>
    <row r="51" spans="2:6">
      <c r="B51" s="138" t="s">
        <v>8</v>
      </c>
      <c r="C51" s="139" t="s">
        <v>159</v>
      </c>
      <c r="D51" s="140"/>
      <c r="E51" s="141"/>
      <c r="F51" s="184"/>
    </row>
    <row r="52" spans="2:6">
      <c r="B52" s="138" t="s">
        <v>10</v>
      </c>
      <c r="C52" s="142">
        <v>181461</v>
      </c>
      <c r="D52" s="143"/>
      <c r="E52" s="141" t="s">
        <v>11</v>
      </c>
      <c r="F52" s="184"/>
    </row>
    <row r="53" spans="2:6">
      <c r="B53" s="138" t="s">
        <v>12</v>
      </c>
      <c r="C53" s="142"/>
      <c r="D53" s="135"/>
      <c r="E53" s="144"/>
      <c r="F53" s="184"/>
    </row>
    <row r="54" spans="2:6">
      <c r="B54" s="128" t="s">
        <v>13</v>
      </c>
      <c r="C54" s="129">
        <v>377533</v>
      </c>
      <c r="D54" s="135"/>
      <c r="E54" s="135"/>
      <c r="F54" s="184"/>
    </row>
    <row r="55" spans="2:6">
      <c r="B55" s="138" t="s">
        <v>14</v>
      </c>
      <c r="C55" s="142" t="s">
        <v>181</v>
      </c>
      <c r="D55" s="135"/>
      <c r="E55" s="135"/>
      <c r="F55" s="184"/>
    </row>
    <row r="56" spans="2:6">
      <c r="B56" s="146" t="s">
        <v>16</v>
      </c>
      <c r="C56" s="147"/>
      <c r="D56" s="135"/>
      <c r="E56" s="135"/>
      <c r="F56" s="184"/>
    </row>
    <row r="57" spans="2:6">
      <c r="B57" s="146" t="s">
        <v>17</v>
      </c>
      <c r="C57" s="147"/>
      <c r="D57" s="135"/>
      <c r="E57" s="135"/>
      <c r="F57" s="184"/>
    </row>
    <row r="58" spans="2:6" ht="15.75" thickBot="1">
      <c r="B58" s="149" t="s">
        <v>18</v>
      </c>
      <c r="C58" s="147"/>
      <c r="D58" s="135"/>
      <c r="E58" s="135"/>
      <c r="F58" s="185"/>
    </row>
    <row r="59" spans="2:6" ht="15.75" thickBot="1">
      <c r="B59" s="151" t="s">
        <v>19</v>
      </c>
      <c r="C59" s="151" t="s">
        <v>20</v>
      </c>
      <c r="D59" s="152" t="s">
        <v>21</v>
      </c>
      <c r="E59" s="153" t="s">
        <v>22</v>
      </c>
      <c r="F59" s="186" t="s">
        <v>23</v>
      </c>
    </row>
    <row r="60" spans="2:6" s="165" customFormat="1">
      <c r="B60" s="167" t="s">
        <v>81</v>
      </c>
      <c r="C60" s="171" t="s">
        <v>182</v>
      </c>
      <c r="D60" s="171">
        <v>6</v>
      </c>
      <c r="E60" s="173">
        <v>47304</v>
      </c>
      <c r="F60" s="173">
        <f>E60*D60</f>
        <v>283824</v>
      </c>
    </row>
    <row r="61" spans="2:6" ht="15.75" thickBot="1">
      <c r="B61" s="168"/>
      <c r="C61" s="170"/>
      <c r="D61" s="161"/>
      <c r="E61" s="214" t="s">
        <v>24</v>
      </c>
      <c r="F61" s="187">
        <f>F60</f>
        <v>283824</v>
      </c>
    </row>
    <row r="63" spans="2:6" ht="15.75" thickBot="1"/>
    <row r="64" spans="2:6" ht="15.75" thickBot="1">
      <c r="B64" s="130"/>
      <c r="C64" s="127" t="s">
        <v>49</v>
      </c>
      <c r="D64" s="131"/>
      <c r="E64" s="213"/>
      <c r="F64" s="183"/>
    </row>
    <row r="65" spans="2:6">
      <c r="B65" s="134" t="s">
        <v>6</v>
      </c>
      <c r="C65" s="164" t="s">
        <v>43</v>
      </c>
      <c r="D65" s="135"/>
      <c r="E65" s="136" t="s">
        <v>7</v>
      </c>
      <c r="F65" s="184"/>
    </row>
    <row r="66" spans="2:6">
      <c r="B66" s="138" t="s">
        <v>8</v>
      </c>
      <c r="C66" s="139" t="s">
        <v>64</v>
      </c>
      <c r="D66" s="140"/>
      <c r="E66" s="141"/>
      <c r="F66" s="184"/>
    </row>
    <row r="67" spans="2:6">
      <c r="B67" s="138" t="s">
        <v>10</v>
      </c>
      <c r="C67" s="142">
        <v>174020</v>
      </c>
      <c r="D67" s="143"/>
      <c r="E67" s="141" t="s">
        <v>11</v>
      </c>
      <c r="F67" s="184"/>
    </row>
    <row r="68" spans="2:6">
      <c r="B68" s="138" t="s">
        <v>12</v>
      </c>
      <c r="C68" s="142"/>
      <c r="D68" s="135"/>
      <c r="E68" s="144"/>
      <c r="F68" s="184"/>
    </row>
    <row r="69" spans="2:6">
      <c r="B69" s="128" t="s">
        <v>13</v>
      </c>
      <c r="C69" s="129"/>
      <c r="D69" s="135"/>
      <c r="E69" s="135"/>
      <c r="F69" s="184"/>
    </row>
    <row r="70" spans="2:6">
      <c r="B70" s="138" t="s">
        <v>14</v>
      </c>
      <c r="C70" s="142"/>
      <c r="D70" s="135"/>
      <c r="E70" s="135"/>
      <c r="F70" s="184"/>
    </row>
    <row r="71" spans="2:6">
      <c r="B71" s="146" t="s">
        <v>16</v>
      </c>
      <c r="C71" s="147"/>
      <c r="D71" s="135"/>
      <c r="E71" s="135"/>
      <c r="F71" s="184"/>
    </row>
    <row r="72" spans="2:6">
      <c r="B72" s="146" t="s">
        <v>17</v>
      </c>
      <c r="C72" s="147"/>
      <c r="D72" s="135"/>
      <c r="E72" s="135"/>
      <c r="F72" s="184"/>
    </row>
    <row r="73" spans="2:6" ht="15.75" thickBot="1">
      <c r="B73" s="149" t="s">
        <v>18</v>
      </c>
      <c r="C73" s="147"/>
      <c r="D73" s="135"/>
      <c r="E73" s="135"/>
      <c r="F73" s="185"/>
    </row>
    <row r="74" spans="2:6" ht="15.75" thickBot="1">
      <c r="B74" s="151" t="s">
        <v>19</v>
      </c>
      <c r="C74" s="151" t="s">
        <v>20</v>
      </c>
      <c r="D74" s="275" t="s">
        <v>21</v>
      </c>
      <c r="E74" s="276" t="s">
        <v>22</v>
      </c>
      <c r="F74" s="277" t="s">
        <v>23</v>
      </c>
    </row>
    <row r="75" spans="2:6" s="165" customFormat="1">
      <c r="B75" s="268" t="s">
        <v>111</v>
      </c>
      <c r="C75" s="269" t="s">
        <v>107</v>
      </c>
      <c r="D75" s="155">
        <v>1</v>
      </c>
      <c r="E75" s="280">
        <v>24570</v>
      </c>
      <c r="F75" s="189">
        <f>E75*D75</f>
        <v>24570</v>
      </c>
    </row>
    <row r="76" spans="2:6" s="165" customFormat="1">
      <c r="B76" s="271">
        <v>90044</v>
      </c>
      <c r="C76" s="272" t="s">
        <v>108</v>
      </c>
      <c r="D76" s="271">
        <v>2</v>
      </c>
      <c r="E76" s="281">
        <v>12870</v>
      </c>
      <c r="F76" s="278">
        <f>E76*D76</f>
        <v>25740</v>
      </c>
    </row>
    <row r="77" spans="2:6" s="165" customFormat="1">
      <c r="B77" s="271">
        <v>9178</v>
      </c>
      <c r="C77" s="272" t="s">
        <v>109</v>
      </c>
      <c r="D77" s="271">
        <v>1</v>
      </c>
      <c r="E77" s="281">
        <v>220870</v>
      </c>
      <c r="F77" s="278">
        <f>E77*D77</f>
        <v>220870</v>
      </c>
    </row>
    <row r="78" spans="2:6">
      <c r="B78" s="270" t="s">
        <v>112</v>
      </c>
      <c r="C78" s="273" t="s">
        <v>110</v>
      </c>
      <c r="D78" s="271">
        <v>2</v>
      </c>
      <c r="E78" s="281">
        <v>25870</v>
      </c>
      <c r="F78" s="278">
        <f>E78*D78</f>
        <v>51740</v>
      </c>
    </row>
    <row r="79" spans="2:6" ht="15.75" thickBot="1">
      <c r="B79" s="159"/>
      <c r="C79" s="274"/>
      <c r="D79" s="283"/>
      <c r="E79" s="282" t="s">
        <v>24</v>
      </c>
      <c r="F79" s="279">
        <f>SUM(F75:F78)</f>
        <v>322920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82"/>
  <sheetViews>
    <sheetView workbookViewId="0">
      <selection activeCell="B4" sqref="B4:F16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82"/>
  </cols>
  <sheetData>
    <row r="2" spans="2:6" s="165" customFormat="1">
      <c r="F2" s="182"/>
    </row>
    <row r="3" spans="2:6" ht="15.75" thickBot="1"/>
    <row r="4" spans="2:6" ht="15.75" thickBot="1">
      <c r="B4" s="130"/>
      <c r="C4" s="190" t="s">
        <v>50</v>
      </c>
      <c r="D4" s="199"/>
      <c r="E4" s="200"/>
      <c r="F4" s="201"/>
    </row>
    <row r="5" spans="2:6">
      <c r="B5" s="134" t="s">
        <v>6</v>
      </c>
      <c r="C5" s="191" t="s">
        <v>79</v>
      </c>
      <c r="D5" s="202"/>
      <c r="E5" s="203" t="s">
        <v>7</v>
      </c>
      <c r="F5" s="204"/>
    </row>
    <row r="6" spans="2:6">
      <c r="B6" s="138" t="s">
        <v>8</v>
      </c>
      <c r="C6" s="192" t="s">
        <v>80</v>
      </c>
      <c r="D6" s="202"/>
      <c r="E6" s="205"/>
      <c r="F6" s="204"/>
    </row>
    <row r="7" spans="2:6">
      <c r="B7" s="138" t="s">
        <v>10</v>
      </c>
      <c r="C7" s="193"/>
      <c r="D7" s="206"/>
      <c r="E7" s="205" t="s">
        <v>11</v>
      </c>
      <c r="F7" s="204"/>
    </row>
    <row r="8" spans="2:6">
      <c r="B8" s="138" t="s">
        <v>12</v>
      </c>
      <c r="C8" s="193"/>
      <c r="D8" s="202"/>
      <c r="E8" s="207"/>
      <c r="F8" s="204"/>
    </row>
    <row r="9" spans="2:6">
      <c r="B9" s="128" t="s">
        <v>13</v>
      </c>
      <c r="C9" s="194"/>
      <c r="D9" s="202"/>
      <c r="E9" s="208"/>
      <c r="F9" s="204"/>
    </row>
    <row r="10" spans="2:6">
      <c r="B10" s="138" t="s">
        <v>14</v>
      </c>
      <c r="C10" s="193">
        <v>2207</v>
      </c>
      <c r="D10" s="202"/>
      <c r="E10" s="208"/>
      <c r="F10" s="204"/>
    </row>
    <row r="11" spans="2:6">
      <c r="B11" s="146" t="s">
        <v>16</v>
      </c>
      <c r="C11" s="195"/>
      <c r="D11" s="202"/>
      <c r="E11" s="209"/>
      <c r="F11" s="204"/>
    </row>
    <row r="12" spans="2:6">
      <c r="B12" s="146" t="s">
        <v>17</v>
      </c>
      <c r="C12" s="195"/>
      <c r="D12" s="202"/>
      <c r="E12" s="209"/>
      <c r="F12" s="204"/>
    </row>
    <row r="13" spans="2:6" ht="15.75" thickBot="1">
      <c r="B13" s="149" t="s">
        <v>18</v>
      </c>
      <c r="C13" s="195"/>
      <c r="D13" s="210"/>
      <c r="E13" s="211"/>
      <c r="F13" s="212"/>
    </row>
    <row r="14" spans="2:6" ht="15.75" thickBot="1">
      <c r="B14" s="151" t="s">
        <v>19</v>
      </c>
      <c r="C14" s="151" t="s">
        <v>20</v>
      </c>
      <c r="D14" s="196" t="s">
        <v>21</v>
      </c>
      <c r="E14" s="197" t="s">
        <v>22</v>
      </c>
      <c r="F14" s="198" t="s">
        <v>23</v>
      </c>
    </row>
    <row r="15" spans="2:6">
      <c r="B15" s="155" t="s">
        <v>81</v>
      </c>
      <c r="C15" s="155" t="s">
        <v>82</v>
      </c>
      <c r="D15" s="156">
        <v>1</v>
      </c>
      <c r="E15" s="157">
        <v>51100</v>
      </c>
      <c r="F15" s="157">
        <v>51100</v>
      </c>
    </row>
    <row r="16" spans="2:6" ht="15.75" thickBot="1">
      <c r="B16" s="159"/>
      <c r="C16" s="160"/>
      <c r="D16" s="161"/>
      <c r="E16" s="162" t="s">
        <v>24</v>
      </c>
      <c r="F16" s="187">
        <f>F15</f>
        <v>51100</v>
      </c>
    </row>
    <row r="18" spans="2:6" ht="15.75" thickBot="1"/>
    <row r="19" spans="2:6" ht="15.75" thickBot="1">
      <c r="B19" s="130"/>
      <c r="C19" s="127" t="s">
        <v>51</v>
      </c>
      <c r="D19" s="131"/>
      <c r="E19" s="132"/>
      <c r="F19" s="183"/>
    </row>
    <row r="20" spans="2:6">
      <c r="B20" s="134" t="s">
        <v>6</v>
      </c>
      <c r="C20" s="285" t="s">
        <v>113</v>
      </c>
      <c r="D20" s="135"/>
      <c r="E20" s="136" t="s">
        <v>7</v>
      </c>
      <c r="F20" s="184"/>
    </row>
    <row r="21" spans="2:6">
      <c r="B21" s="138" t="s">
        <v>8</v>
      </c>
      <c r="C21" s="286" t="s">
        <v>64</v>
      </c>
      <c r="D21" s="140"/>
      <c r="E21" s="141"/>
      <c r="F21" s="184"/>
    </row>
    <row r="22" spans="2:6">
      <c r="B22" s="138" t="s">
        <v>10</v>
      </c>
      <c r="C22" s="142">
        <v>174674</v>
      </c>
      <c r="D22" s="143"/>
      <c r="E22" s="141" t="s">
        <v>11</v>
      </c>
      <c r="F22" s="184"/>
    </row>
    <row r="23" spans="2:6">
      <c r="B23" s="138" t="s">
        <v>12</v>
      </c>
      <c r="C23" s="142"/>
      <c r="D23" s="135"/>
      <c r="E23" s="144"/>
      <c r="F23" s="184"/>
    </row>
    <row r="24" spans="2:6">
      <c r="B24" s="128" t="s">
        <v>13</v>
      </c>
      <c r="C24" s="129">
        <v>33441</v>
      </c>
      <c r="D24" s="135"/>
      <c r="E24" s="145"/>
      <c r="F24" s="184"/>
    </row>
    <row r="25" spans="2:6">
      <c r="B25" s="138" t="s">
        <v>14</v>
      </c>
      <c r="C25" s="142">
        <v>7178</v>
      </c>
      <c r="D25" s="135"/>
      <c r="E25" s="145"/>
      <c r="F25" s="184"/>
    </row>
    <row r="26" spans="2:6">
      <c r="B26" s="146" t="s">
        <v>16</v>
      </c>
      <c r="C26" s="147">
        <v>7178</v>
      </c>
      <c r="D26" s="135"/>
      <c r="E26" s="148"/>
      <c r="F26" s="184"/>
    </row>
    <row r="27" spans="2:6">
      <c r="B27" s="146" t="s">
        <v>17</v>
      </c>
      <c r="C27" s="147"/>
      <c r="D27" s="135"/>
      <c r="E27" s="148"/>
      <c r="F27" s="184"/>
    </row>
    <row r="28" spans="2:6" ht="15.75" thickBot="1">
      <c r="B28" s="149" t="s">
        <v>18</v>
      </c>
      <c r="C28" s="147"/>
      <c r="D28" s="135"/>
      <c r="E28" s="148"/>
      <c r="F28" s="185"/>
    </row>
    <row r="29" spans="2:6" ht="15.75" thickBot="1">
      <c r="B29" s="151" t="s">
        <v>19</v>
      </c>
      <c r="C29" s="151" t="s">
        <v>20</v>
      </c>
      <c r="D29" s="152" t="s">
        <v>21</v>
      </c>
      <c r="E29" s="153" t="s">
        <v>22</v>
      </c>
      <c r="F29" s="186" t="s">
        <v>23</v>
      </c>
    </row>
    <row r="30" spans="2:6" s="165" customFormat="1" ht="15.75" thickBot="1">
      <c r="B30" s="286" t="s">
        <v>129</v>
      </c>
      <c r="C30" s="180" t="s">
        <v>130</v>
      </c>
      <c r="D30" s="169">
        <v>12</v>
      </c>
      <c r="E30" s="174">
        <v>12000</v>
      </c>
      <c r="F30" s="187">
        <f>E30*D30</f>
        <v>144000</v>
      </c>
    </row>
    <row r="31" spans="2:6" ht="15.75" thickBot="1">
      <c r="B31" s="159"/>
      <c r="C31" s="160"/>
      <c r="D31" s="161"/>
      <c r="E31" s="162" t="s">
        <v>24</v>
      </c>
      <c r="F31" s="187">
        <f>E30*D30</f>
        <v>144000</v>
      </c>
    </row>
    <row r="33" spans="2:6" ht="15.75" thickBot="1"/>
    <row r="34" spans="2:6" ht="15.75" thickBot="1">
      <c r="B34" s="130"/>
      <c r="C34" s="127" t="s">
        <v>52</v>
      </c>
      <c r="D34" s="131"/>
      <c r="E34" s="132"/>
      <c r="F34" s="183"/>
    </row>
    <row r="35" spans="2:6">
      <c r="B35" s="134" t="s">
        <v>6</v>
      </c>
      <c r="C35" s="164" t="s">
        <v>85</v>
      </c>
      <c r="D35" s="135"/>
      <c r="E35" s="136" t="s">
        <v>7</v>
      </c>
      <c r="F35" s="184"/>
    </row>
    <row r="36" spans="2:6">
      <c r="B36" s="138" t="s">
        <v>8</v>
      </c>
      <c r="C36" s="139" t="s">
        <v>86</v>
      </c>
      <c r="D36" s="140"/>
      <c r="E36" s="141"/>
      <c r="F36" s="184"/>
    </row>
    <row r="37" spans="2:6">
      <c r="B37" s="138" t="s">
        <v>10</v>
      </c>
      <c r="C37" s="142">
        <v>174787</v>
      </c>
      <c r="D37" s="143"/>
      <c r="E37" s="141" t="s">
        <v>11</v>
      </c>
      <c r="F37" s="184"/>
    </row>
    <row r="38" spans="2:6">
      <c r="B38" s="138" t="s">
        <v>12</v>
      </c>
      <c r="C38" s="142"/>
      <c r="D38" s="135"/>
      <c r="E38" s="144"/>
      <c r="F38" s="184"/>
    </row>
    <row r="39" spans="2:6">
      <c r="B39" s="128" t="s">
        <v>13</v>
      </c>
      <c r="C39" s="129">
        <v>33466</v>
      </c>
      <c r="D39" s="135"/>
      <c r="E39" s="145"/>
      <c r="F39" s="184"/>
    </row>
    <row r="40" spans="2:6">
      <c r="B40" s="138" t="s">
        <v>14</v>
      </c>
      <c r="C40" s="142">
        <v>46761</v>
      </c>
      <c r="D40" s="135"/>
      <c r="E40" s="145"/>
      <c r="F40" s="184"/>
    </row>
    <row r="41" spans="2:6">
      <c r="B41" s="146" t="s">
        <v>16</v>
      </c>
      <c r="C41" s="147">
        <v>7106</v>
      </c>
      <c r="D41" s="135"/>
      <c r="E41" s="148"/>
      <c r="F41" s="184"/>
    </row>
    <row r="42" spans="2:6">
      <c r="B42" s="146" t="s">
        <v>17</v>
      </c>
      <c r="C42" s="147"/>
      <c r="D42" s="135"/>
      <c r="E42" s="148"/>
      <c r="F42" s="184"/>
    </row>
    <row r="43" spans="2:6" ht="15.75" thickBot="1">
      <c r="B43" s="149" t="s">
        <v>18</v>
      </c>
      <c r="C43" s="147" t="s">
        <v>78</v>
      </c>
      <c r="D43" s="135"/>
      <c r="E43" s="148"/>
      <c r="F43" s="185"/>
    </row>
    <row r="44" spans="2:6" ht="15.75" thickBot="1">
      <c r="B44" s="151" t="s">
        <v>19</v>
      </c>
      <c r="C44" s="151" t="s">
        <v>20</v>
      </c>
      <c r="D44" s="152" t="s">
        <v>21</v>
      </c>
      <c r="E44" s="153" t="s">
        <v>22</v>
      </c>
      <c r="F44" s="186" t="s">
        <v>23</v>
      </c>
    </row>
    <row r="45" spans="2:6" s="165" customFormat="1" ht="15.75" thickBot="1">
      <c r="B45" s="172" t="s">
        <v>81</v>
      </c>
      <c r="C45" s="175" t="s">
        <v>82</v>
      </c>
      <c r="D45" s="176">
        <v>2</v>
      </c>
      <c r="E45" s="157">
        <v>70000</v>
      </c>
      <c r="F45" s="189">
        <f>E45*D45</f>
        <v>140000</v>
      </c>
    </row>
    <row r="46" spans="2:6" ht="15.75" thickBot="1">
      <c r="B46" s="168"/>
      <c r="C46" s="170"/>
      <c r="D46" s="161"/>
      <c r="E46" s="162" t="s">
        <v>24</v>
      </c>
      <c r="F46" s="189">
        <f>F45</f>
        <v>140000</v>
      </c>
    </row>
    <row r="48" spans="2:6" ht="15.75" thickBot="1"/>
    <row r="49" spans="2:6" ht="15.75" thickBot="1">
      <c r="B49" s="130"/>
      <c r="C49" s="127" t="s">
        <v>53</v>
      </c>
      <c r="D49" s="131"/>
      <c r="E49" s="132"/>
      <c r="F49" s="183"/>
    </row>
    <row r="50" spans="2:6">
      <c r="B50" s="134" t="s">
        <v>6</v>
      </c>
      <c r="C50" s="164" t="s">
        <v>104</v>
      </c>
      <c r="D50" s="135"/>
      <c r="E50" s="136" t="s">
        <v>7</v>
      </c>
      <c r="F50" s="184"/>
    </row>
    <row r="51" spans="2:6">
      <c r="B51" s="138" t="s">
        <v>8</v>
      </c>
      <c r="C51" s="139" t="s">
        <v>84</v>
      </c>
      <c r="D51" s="140"/>
      <c r="E51" s="141"/>
      <c r="F51" s="184"/>
    </row>
    <row r="52" spans="2:6">
      <c r="B52" s="138" t="s">
        <v>10</v>
      </c>
      <c r="C52" s="320">
        <v>175213</v>
      </c>
      <c r="D52" s="143"/>
      <c r="E52" s="141" t="s">
        <v>11</v>
      </c>
      <c r="F52" s="184"/>
    </row>
    <row r="53" spans="2:6">
      <c r="B53" s="138" t="s">
        <v>12</v>
      </c>
      <c r="C53" s="142"/>
      <c r="D53" s="135"/>
      <c r="E53" s="144"/>
      <c r="F53" s="184"/>
    </row>
    <row r="54" spans="2:6">
      <c r="B54" s="128" t="s">
        <v>13</v>
      </c>
      <c r="C54" s="319">
        <v>33022</v>
      </c>
      <c r="D54" s="135"/>
      <c r="E54" s="145"/>
      <c r="F54" s="184"/>
    </row>
    <row r="55" spans="2:6">
      <c r="B55" s="138" t="s">
        <v>14</v>
      </c>
      <c r="C55" s="142"/>
      <c r="D55" s="135"/>
      <c r="E55" s="145"/>
      <c r="F55" s="184"/>
    </row>
    <row r="56" spans="2:6">
      <c r="B56" s="146" t="s">
        <v>16</v>
      </c>
      <c r="C56" s="147"/>
      <c r="D56" s="135"/>
      <c r="E56" s="148"/>
      <c r="F56" s="184"/>
    </row>
    <row r="57" spans="2:6">
      <c r="B57" s="146" t="s">
        <v>17</v>
      </c>
      <c r="C57" s="147"/>
      <c r="D57" s="135"/>
      <c r="E57" s="148"/>
      <c r="F57" s="184"/>
    </row>
    <row r="58" spans="2:6" ht="15.75" thickBot="1">
      <c r="B58" s="149" t="s">
        <v>18</v>
      </c>
      <c r="C58" s="147"/>
      <c r="D58" s="135"/>
      <c r="E58" s="148"/>
      <c r="F58" s="185"/>
    </row>
    <row r="59" spans="2:6" ht="15.75" thickBot="1">
      <c r="B59" s="151" t="s">
        <v>19</v>
      </c>
      <c r="C59" s="151" t="s">
        <v>20</v>
      </c>
      <c r="D59" s="152" t="s">
        <v>21</v>
      </c>
      <c r="E59" s="276" t="s">
        <v>22</v>
      </c>
      <c r="F59" s="186" t="s">
        <v>23</v>
      </c>
    </row>
    <row r="60" spans="2:6" s="308" customFormat="1">
      <c r="B60" s="268" t="s">
        <v>124</v>
      </c>
      <c r="C60" s="268" t="s">
        <v>125</v>
      </c>
      <c r="D60" s="269">
        <v>73</v>
      </c>
      <c r="E60" s="310">
        <v>54474</v>
      </c>
      <c r="F60" s="321">
        <v>54474</v>
      </c>
    </row>
    <row r="61" spans="2:6" ht="15.75" thickBot="1">
      <c r="B61" s="159"/>
      <c r="C61" s="160"/>
      <c r="D61" s="161"/>
      <c r="E61" s="162" t="s">
        <v>24</v>
      </c>
      <c r="F61" s="187">
        <f>F60</f>
        <v>54474</v>
      </c>
    </row>
    <row r="63" spans="2:6" ht="15.75" thickBot="1"/>
    <row r="64" spans="2:6" ht="15.75" thickBot="1">
      <c r="B64" s="130"/>
      <c r="C64" s="127" t="s">
        <v>54</v>
      </c>
      <c r="D64" s="131"/>
      <c r="E64" s="132"/>
      <c r="F64" s="183"/>
    </row>
    <row r="65" spans="2:6">
      <c r="B65" s="134" t="s">
        <v>6</v>
      </c>
      <c r="C65" s="285" t="s">
        <v>143</v>
      </c>
      <c r="D65" s="135"/>
      <c r="E65" s="136" t="s">
        <v>7</v>
      </c>
      <c r="F65" s="184"/>
    </row>
    <row r="66" spans="2:6">
      <c r="B66" s="138" t="s">
        <v>8</v>
      </c>
      <c r="C66" s="286" t="s">
        <v>115</v>
      </c>
      <c r="D66" s="140"/>
      <c r="E66" s="141"/>
      <c r="F66" s="184"/>
    </row>
    <row r="67" spans="2:6">
      <c r="B67" s="138" t="s">
        <v>10</v>
      </c>
      <c r="C67" s="142">
        <v>176587</v>
      </c>
      <c r="D67" s="143"/>
      <c r="E67" s="141" t="s">
        <v>11</v>
      </c>
      <c r="F67" s="184"/>
    </row>
    <row r="68" spans="2:6">
      <c r="B68" s="138" t="s">
        <v>12</v>
      </c>
      <c r="C68" s="142"/>
      <c r="D68" s="135"/>
      <c r="E68" s="144"/>
      <c r="F68" s="184"/>
    </row>
    <row r="69" spans="2:6">
      <c r="B69" s="128" t="s">
        <v>13</v>
      </c>
      <c r="C69" s="129">
        <v>34612</v>
      </c>
      <c r="D69" s="135"/>
      <c r="E69" s="145"/>
      <c r="F69" s="184"/>
    </row>
    <row r="70" spans="2:6">
      <c r="B70" s="138" t="s">
        <v>14</v>
      </c>
      <c r="C70" s="142">
        <v>1554</v>
      </c>
      <c r="D70" s="135"/>
      <c r="E70" s="145"/>
      <c r="F70" s="184"/>
    </row>
    <row r="71" spans="2:6">
      <c r="B71" s="146" t="s">
        <v>16</v>
      </c>
      <c r="C71" s="147"/>
      <c r="D71" s="135"/>
      <c r="E71" s="148"/>
      <c r="F71" s="184"/>
    </row>
    <row r="72" spans="2:6">
      <c r="B72" s="146" t="s">
        <v>17</v>
      </c>
      <c r="C72" s="147"/>
      <c r="D72" s="135"/>
      <c r="E72" s="148"/>
      <c r="F72" s="184"/>
    </row>
    <row r="73" spans="2:6" ht="15.75" thickBot="1">
      <c r="B73" s="149" t="s">
        <v>18</v>
      </c>
      <c r="C73" s="147"/>
      <c r="D73" s="135"/>
      <c r="E73" s="148"/>
      <c r="F73" s="185"/>
    </row>
    <row r="74" spans="2:6" ht="15.75" thickBot="1">
      <c r="B74" s="151" t="s">
        <v>19</v>
      </c>
      <c r="C74" s="151" t="s">
        <v>20</v>
      </c>
      <c r="D74" s="275" t="s">
        <v>21</v>
      </c>
      <c r="E74" s="276" t="s">
        <v>22</v>
      </c>
      <c r="F74" s="277" t="s">
        <v>23</v>
      </c>
    </row>
    <row r="75" spans="2:6" s="308" customFormat="1" ht="15.75" thickBot="1">
      <c r="B75" s="268" t="s">
        <v>89</v>
      </c>
      <c r="C75" s="316" t="s">
        <v>144</v>
      </c>
      <c r="D75" s="169">
        <v>1</v>
      </c>
      <c r="E75" s="310">
        <v>79959</v>
      </c>
      <c r="F75" s="341">
        <v>79959</v>
      </c>
    </row>
    <row r="76" spans="2:6" s="308" customFormat="1" ht="15.75" thickBot="1">
      <c r="B76" s="268" t="s">
        <v>145</v>
      </c>
      <c r="C76" s="316" t="s">
        <v>146</v>
      </c>
      <c r="D76" s="169">
        <v>1</v>
      </c>
      <c r="E76" s="310">
        <v>77532</v>
      </c>
      <c r="F76" s="341">
        <v>77532</v>
      </c>
    </row>
    <row r="77" spans="2:6" s="308" customFormat="1" ht="15.75" thickBot="1">
      <c r="B77" s="268" t="s">
        <v>87</v>
      </c>
      <c r="C77" s="316" t="s">
        <v>147</v>
      </c>
      <c r="D77" s="169">
        <v>1</v>
      </c>
      <c r="E77" s="310">
        <v>311605</v>
      </c>
      <c r="F77" s="341">
        <v>311605</v>
      </c>
    </row>
    <row r="78" spans="2:6">
      <c r="B78" s="268" t="s">
        <v>148</v>
      </c>
      <c r="C78" s="268" t="s">
        <v>149</v>
      </c>
      <c r="D78" s="342">
        <v>1</v>
      </c>
      <c r="E78" s="174">
        <v>1206000</v>
      </c>
      <c r="F78" s="343">
        <v>1206000</v>
      </c>
    </row>
    <row r="79" spans="2:6" s="308" customFormat="1">
      <c r="B79" s="169" t="s">
        <v>150</v>
      </c>
      <c r="C79" s="169" t="s">
        <v>151</v>
      </c>
      <c r="D79" s="169">
        <v>30</v>
      </c>
      <c r="E79" s="310">
        <v>1500</v>
      </c>
      <c r="F79" s="341">
        <f>E79*D79</f>
        <v>45000</v>
      </c>
    </row>
    <row r="80" spans="2:6" s="308" customFormat="1">
      <c r="B80" s="169" t="s">
        <v>152</v>
      </c>
      <c r="C80" s="169" t="s">
        <v>153</v>
      </c>
      <c r="D80" s="169">
        <v>30</v>
      </c>
      <c r="E80" s="310">
        <v>1500</v>
      </c>
      <c r="F80" s="341">
        <f>E80*D80</f>
        <v>45000</v>
      </c>
    </row>
    <row r="81" spans="2:6" s="308" customFormat="1">
      <c r="B81" s="169" t="s">
        <v>30</v>
      </c>
      <c r="C81" s="169" t="s">
        <v>31</v>
      </c>
      <c r="D81" s="169">
        <v>1</v>
      </c>
      <c r="E81" s="310">
        <v>200000</v>
      </c>
      <c r="F81" s="341">
        <v>200000</v>
      </c>
    </row>
    <row r="82" spans="2:6" ht="15.75" thickBot="1">
      <c r="B82" s="159"/>
      <c r="C82" s="160"/>
      <c r="D82" s="161"/>
      <c r="E82" s="162" t="s">
        <v>24</v>
      </c>
      <c r="F82" s="187">
        <f>F75+F76+F77+F78+F79+F80+F81</f>
        <v>1965096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sqref="A1:E13"/>
    </sheetView>
  </sheetViews>
  <sheetFormatPr baseColWidth="10" defaultRowHeight="15"/>
  <cols>
    <col min="1" max="1" width="11.42578125" customWidth="1"/>
  </cols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69"/>
  <sheetViews>
    <sheetView topLeftCell="A70" workbookViewId="0">
      <selection activeCell="C10" sqref="C10"/>
    </sheetView>
  </sheetViews>
  <sheetFormatPr baseColWidth="10" defaultRowHeight="15"/>
  <cols>
    <col min="2" max="2" width="38.42578125" style="179" customWidth="1"/>
    <col min="3" max="3" width="47.7109375" customWidth="1"/>
    <col min="5" max="5" width="11.42578125" style="311"/>
    <col min="6" max="6" width="13" style="311" bestFit="1" customWidth="1"/>
  </cols>
  <sheetData>
    <row r="2" spans="2:6" ht="15.75" thickBot="1"/>
    <row r="3" spans="2:6" ht="15.75" thickBot="1">
      <c r="B3" s="218"/>
      <c r="C3" s="127" t="s">
        <v>256</v>
      </c>
      <c r="D3" s="131"/>
      <c r="E3" s="213"/>
      <c r="F3" s="183"/>
    </row>
    <row r="4" spans="2:6">
      <c r="B4" s="222" t="s">
        <v>6</v>
      </c>
      <c r="C4" s="164" t="s">
        <v>257</v>
      </c>
      <c r="D4" s="135"/>
      <c r="E4" s="136" t="s">
        <v>7</v>
      </c>
      <c r="F4" s="184"/>
    </row>
    <row r="5" spans="2:6">
      <c r="B5" s="225" t="s">
        <v>8</v>
      </c>
      <c r="C5" s="139" t="s">
        <v>258</v>
      </c>
      <c r="D5" s="140"/>
      <c r="E5" s="141"/>
      <c r="F5" s="184"/>
    </row>
    <row r="6" spans="2:6">
      <c r="B6" s="225" t="s">
        <v>259</v>
      </c>
      <c r="C6" s="142">
        <v>228355</v>
      </c>
      <c r="D6" s="143"/>
      <c r="E6" s="141" t="s">
        <v>11</v>
      </c>
      <c r="F6" s="184"/>
    </row>
    <row r="7" spans="2:6">
      <c r="B7" s="128" t="s">
        <v>13</v>
      </c>
      <c r="C7" s="129">
        <v>67761</v>
      </c>
      <c r="D7" s="135"/>
      <c r="E7" s="135"/>
      <c r="F7" s="184"/>
    </row>
    <row r="8" spans="2:6">
      <c r="B8" s="225" t="s">
        <v>14</v>
      </c>
      <c r="C8" s="142">
        <v>4700015484</v>
      </c>
      <c r="D8" s="135"/>
      <c r="E8" s="135"/>
      <c r="F8" s="184"/>
    </row>
    <row r="9" spans="2:6">
      <c r="B9" s="229" t="s">
        <v>16</v>
      </c>
      <c r="C9" s="147"/>
      <c r="D9" s="135"/>
      <c r="E9" s="135"/>
      <c r="F9" s="184"/>
    </row>
    <row r="10" spans="2:6">
      <c r="B10" s="229" t="s">
        <v>17</v>
      </c>
      <c r="C10" s="147"/>
      <c r="D10" s="135"/>
      <c r="E10" s="135"/>
      <c r="F10" s="184"/>
    </row>
    <row r="11" spans="2:6" ht="15.75" thickBot="1">
      <c r="B11" s="231" t="s">
        <v>18</v>
      </c>
      <c r="C11" s="147"/>
      <c r="D11" s="135"/>
      <c r="E11" s="135"/>
      <c r="F11" s="185"/>
    </row>
    <row r="12" spans="2:6" ht="15.75" thickBot="1">
      <c r="B12" s="216" t="s">
        <v>19</v>
      </c>
      <c r="C12" s="151" t="s">
        <v>20</v>
      </c>
      <c r="D12" s="152" t="s">
        <v>21</v>
      </c>
      <c r="E12" s="153" t="s">
        <v>22</v>
      </c>
      <c r="F12" s="186" t="s">
        <v>23</v>
      </c>
    </row>
    <row r="13" spans="2:6">
      <c r="B13" s="217">
        <v>9910000003</v>
      </c>
      <c r="C13" s="155" t="s">
        <v>114</v>
      </c>
      <c r="D13" s="156">
        <v>1</v>
      </c>
      <c r="E13" s="157">
        <v>250000</v>
      </c>
      <c r="F13" s="188">
        <f>E13*D13</f>
        <v>250000</v>
      </c>
    </row>
    <row r="14" spans="2:6" ht="15.75" thickBot="1">
      <c r="B14" s="237"/>
      <c r="C14" s="160"/>
      <c r="D14" s="161"/>
      <c r="E14" s="214" t="s">
        <v>24</v>
      </c>
      <c r="F14" s="187">
        <f>F13</f>
        <v>250000</v>
      </c>
    </row>
    <row r="15" spans="2:6" ht="15.75" thickBot="1"/>
    <row r="16" spans="2:6" ht="15.75" thickBot="1">
      <c r="B16" s="218"/>
      <c r="C16" s="127" t="s">
        <v>260</v>
      </c>
      <c r="D16" s="131"/>
      <c r="E16" s="213"/>
      <c r="F16" s="183"/>
    </row>
    <row r="17" spans="2:6">
      <c r="B17" s="222" t="s">
        <v>6</v>
      </c>
      <c r="C17" s="164" t="s">
        <v>257</v>
      </c>
      <c r="D17" s="135"/>
      <c r="E17" s="136" t="s">
        <v>7</v>
      </c>
      <c r="F17" s="184"/>
    </row>
    <row r="18" spans="2:6">
      <c r="B18" s="225" t="s">
        <v>8</v>
      </c>
      <c r="C18" s="139" t="s">
        <v>84</v>
      </c>
      <c r="D18" s="140"/>
      <c r="E18" s="141"/>
      <c r="F18" s="184"/>
    </row>
    <row r="19" spans="2:6">
      <c r="B19" s="225" t="s">
        <v>259</v>
      </c>
      <c r="C19" s="142">
        <v>228356</v>
      </c>
      <c r="D19" s="143"/>
      <c r="E19" s="141" t="s">
        <v>11</v>
      </c>
      <c r="F19" s="184"/>
    </row>
    <row r="20" spans="2:6">
      <c r="B20" s="128" t="s">
        <v>13</v>
      </c>
      <c r="C20" s="129">
        <v>67759</v>
      </c>
      <c r="D20" s="135"/>
      <c r="E20" s="135"/>
      <c r="F20" s="184"/>
    </row>
    <row r="21" spans="2:6">
      <c r="B21" s="225" t="s">
        <v>14</v>
      </c>
      <c r="C21" s="142">
        <v>4700015725</v>
      </c>
      <c r="D21" s="135"/>
      <c r="E21" s="135"/>
      <c r="F21" s="184"/>
    </row>
    <row r="22" spans="2:6">
      <c r="B22" s="229" t="s">
        <v>16</v>
      </c>
      <c r="C22" s="147"/>
      <c r="D22" s="135"/>
      <c r="E22" s="135"/>
      <c r="F22" s="184"/>
    </row>
    <row r="23" spans="2:6">
      <c r="B23" s="229" t="s">
        <v>17</v>
      </c>
      <c r="C23" s="147"/>
      <c r="D23" s="135"/>
      <c r="E23" s="135"/>
      <c r="F23" s="184"/>
    </row>
    <row r="24" spans="2:6" ht="15.75" thickBot="1">
      <c r="B24" s="231" t="s">
        <v>18</v>
      </c>
      <c r="C24" s="147"/>
      <c r="D24" s="135"/>
      <c r="E24" s="135"/>
      <c r="F24" s="185"/>
    </row>
    <row r="25" spans="2:6" ht="15.75" thickBot="1">
      <c r="B25" s="216" t="s">
        <v>19</v>
      </c>
      <c r="C25" s="151" t="s">
        <v>20</v>
      </c>
      <c r="D25" s="152" t="s">
        <v>21</v>
      </c>
      <c r="E25" s="153" t="s">
        <v>22</v>
      </c>
      <c r="F25" s="186" t="s">
        <v>23</v>
      </c>
    </row>
    <row r="26" spans="2:6">
      <c r="B26" s="217">
        <v>9910000003</v>
      </c>
      <c r="C26" s="155" t="s">
        <v>114</v>
      </c>
      <c r="D26" s="156">
        <v>1</v>
      </c>
      <c r="E26" s="157">
        <v>250000</v>
      </c>
      <c r="F26" s="188">
        <f>E26*D26</f>
        <v>250000</v>
      </c>
    </row>
    <row r="27" spans="2:6" ht="15.75" thickBot="1">
      <c r="B27" s="237"/>
      <c r="C27" s="160"/>
      <c r="D27" s="161"/>
      <c r="E27" s="214" t="s">
        <v>24</v>
      </c>
      <c r="F27" s="187">
        <f>F26</f>
        <v>250000</v>
      </c>
    </row>
    <row r="28" spans="2:6" ht="15.75" thickBot="1"/>
    <row r="29" spans="2:6" ht="15.75" thickBot="1">
      <c r="B29" s="218"/>
      <c r="C29" s="127" t="s">
        <v>260</v>
      </c>
      <c r="D29" s="131"/>
      <c r="E29" s="213"/>
      <c r="F29" s="183"/>
    </row>
    <row r="30" spans="2:6">
      <c r="B30" s="222" t="s">
        <v>6</v>
      </c>
      <c r="C30" s="164" t="s">
        <v>257</v>
      </c>
      <c r="D30" s="135"/>
      <c r="E30" s="136" t="s">
        <v>7</v>
      </c>
      <c r="F30" s="184"/>
    </row>
    <row r="31" spans="2:6">
      <c r="B31" s="225" t="s">
        <v>8</v>
      </c>
      <c r="C31" s="139" t="s">
        <v>84</v>
      </c>
      <c r="D31" s="140"/>
      <c r="E31" s="141"/>
      <c r="F31" s="184"/>
    </row>
    <row r="32" spans="2:6">
      <c r="B32" s="225" t="s">
        <v>259</v>
      </c>
      <c r="C32" s="142">
        <v>228353</v>
      </c>
      <c r="D32" s="143"/>
      <c r="E32" s="141" t="s">
        <v>11</v>
      </c>
      <c r="F32" s="184"/>
    </row>
    <row r="33" spans="2:6">
      <c r="B33" s="128" t="s">
        <v>13</v>
      </c>
      <c r="C33" s="129">
        <v>67763</v>
      </c>
      <c r="D33" s="135"/>
      <c r="E33" s="135"/>
      <c r="F33" s="184"/>
    </row>
    <row r="34" spans="2:6">
      <c r="B34" s="225" t="s">
        <v>14</v>
      </c>
      <c r="C34" s="142">
        <v>4700015713</v>
      </c>
      <c r="D34" s="135"/>
      <c r="E34" s="135"/>
      <c r="F34" s="184"/>
    </row>
    <row r="35" spans="2:6">
      <c r="B35" s="229" t="s">
        <v>16</v>
      </c>
      <c r="C35" s="147"/>
      <c r="D35" s="135"/>
      <c r="E35" s="135"/>
      <c r="F35" s="184"/>
    </row>
    <row r="36" spans="2:6">
      <c r="B36" s="229" t="s">
        <v>17</v>
      </c>
      <c r="C36" s="147"/>
      <c r="D36" s="135"/>
      <c r="E36" s="135"/>
      <c r="F36" s="184"/>
    </row>
    <row r="37" spans="2:6" ht="15.75" thickBot="1">
      <c r="B37" s="231" t="s">
        <v>18</v>
      </c>
      <c r="C37" s="147"/>
      <c r="D37" s="135"/>
      <c r="E37" s="135"/>
      <c r="F37" s="185"/>
    </row>
    <row r="38" spans="2:6" ht="15.75" thickBot="1">
      <c r="B38" s="216" t="s">
        <v>19</v>
      </c>
      <c r="C38" s="151" t="s">
        <v>20</v>
      </c>
      <c r="D38" s="152" t="s">
        <v>21</v>
      </c>
      <c r="E38" s="153" t="s">
        <v>22</v>
      </c>
      <c r="F38" s="186" t="s">
        <v>23</v>
      </c>
    </row>
    <row r="39" spans="2:6">
      <c r="B39" s="217">
        <v>11112222</v>
      </c>
      <c r="C39" s="177" t="s">
        <v>261</v>
      </c>
      <c r="D39" s="156">
        <v>1</v>
      </c>
      <c r="E39" s="157">
        <v>180000</v>
      </c>
      <c r="F39" s="188">
        <f>E39*D39</f>
        <v>180000</v>
      </c>
    </row>
    <row r="40" spans="2:6" ht="15.75" thickBot="1">
      <c r="B40" s="237"/>
      <c r="C40" s="160"/>
      <c r="D40" s="161"/>
      <c r="E40" s="214" t="s">
        <v>24</v>
      </c>
      <c r="F40" s="187">
        <f>F39</f>
        <v>180000</v>
      </c>
    </row>
    <row r="41" spans="2:6" ht="15.75" thickBot="1"/>
    <row r="42" spans="2:6" ht="15.75" thickBot="1">
      <c r="B42" s="218"/>
      <c r="C42" s="127" t="s">
        <v>256</v>
      </c>
      <c r="D42" s="131"/>
      <c r="E42" s="213"/>
      <c r="F42" s="183"/>
    </row>
    <row r="43" spans="2:6">
      <c r="B43" s="222" t="s">
        <v>6</v>
      </c>
      <c r="C43" s="164" t="s">
        <v>257</v>
      </c>
      <c r="D43" s="135"/>
      <c r="E43" s="136" t="s">
        <v>7</v>
      </c>
      <c r="F43" s="184"/>
    </row>
    <row r="44" spans="2:6">
      <c r="B44" s="225" t="s">
        <v>8</v>
      </c>
      <c r="C44" s="139" t="s">
        <v>84</v>
      </c>
      <c r="D44" s="140"/>
      <c r="E44" s="141"/>
      <c r="F44" s="184"/>
    </row>
    <row r="45" spans="2:6">
      <c r="B45" s="225" t="s">
        <v>259</v>
      </c>
      <c r="C45" s="142">
        <v>228357</v>
      </c>
      <c r="D45" s="143"/>
      <c r="E45" s="141" t="s">
        <v>11</v>
      </c>
      <c r="F45" s="184"/>
    </row>
    <row r="46" spans="2:6">
      <c r="B46" s="128" t="s">
        <v>13</v>
      </c>
      <c r="C46" s="129">
        <v>67757</v>
      </c>
      <c r="D46" s="135"/>
      <c r="E46" s="135"/>
      <c r="F46" s="184"/>
    </row>
    <row r="47" spans="2:6">
      <c r="B47" s="225" t="s">
        <v>14</v>
      </c>
      <c r="C47" s="142">
        <v>4700015724</v>
      </c>
      <c r="D47" s="135"/>
      <c r="E47" s="135"/>
      <c r="F47" s="184"/>
    </row>
    <row r="48" spans="2:6">
      <c r="B48" s="229" t="s">
        <v>16</v>
      </c>
      <c r="C48" s="147"/>
      <c r="D48" s="135"/>
      <c r="E48" s="135"/>
      <c r="F48" s="184"/>
    </row>
    <row r="49" spans="2:6">
      <c r="B49" s="229" t="s">
        <v>17</v>
      </c>
      <c r="C49" s="147"/>
      <c r="D49" s="135"/>
      <c r="E49" s="135"/>
      <c r="F49" s="184"/>
    </row>
    <row r="50" spans="2:6" ht="15.75" thickBot="1">
      <c r="B50" s="231" t="s">
        <v>18</v>
      </c>
      <c r="C50" s="147"/>
      <c r="D50" s="135"/>
      <c r="E50" s="135"/>
      <c r="F50" s="185"/>
    </row>
    <row r="51" spans="2:6" ht="15.75" thickBot="1">
      <c r="B51" s="216" t="s">
        <v>19</v>
      </c>
      <c r="C51" s="315" t="s">
        <v>20</v>
      </c>
      <c r="D51" s="317" t="s">
        <v>21</v>
      </c>
      <c r="E51" s="310" t="s">
        <v>22</v>
      </c>
      <c r="F51" s="341" t="s">
        <v>23</v>
      </c>
    </row>
    <row r="52" spans="2:6" s="308" customFormat="1" ht="15.75" thickBot="1">
      <c r="B52" s="242">
        <v>9910000003</v>
      </c>
      <c r="C52" s="316" t="s">
        <v>262</v>
      </c>
      <c r="D52" s="169">
        <v>1</v>
      </c>
      <c r="E52" s="310">
        <v>250000</v>
      </c>
      <c r="F52" s="310">
        <f>E52*D52</f>
        <v>250000</v>
      </c>
    </row>
    <row r="53" spans="2:6" s="308" customFormat="1" ht="15.75" thickBot="1">
      <c r="B53" s="242">
        <v>350207</v>
      </c>
      <c r="C53" s="316" t="s">
        <v>263</v>
      </c>
      <c r="D53" s="169">
        <v>1</v>
      </c>
      <c r="E53" s="310">
        <v>275977</v>
      </c>
      <c r="F53" s="341">
        <f>E53*D53</f>
        <v>275977</v>
      </c>
    </row>
    <row r="54" spans="2:6" s="308" customFormat="1" ht="15.75" thickBot="1">
      <c r="B54" s="242"/>
      <c r="C54" s="316"/>
      <c r="D54" s="169"/>
      <c r="E54" s="310"/>
      <c r="F54" s="310"/>
    </row>
    <row r="55" spans="2:6" s="308" customFormat="1">
      <c r="B55" s="217"/>
      <c r="C55" s="316"/>
      <c r="D55" s="169"/>
      <c r="E55" s="310"/>
      <c r="F55" s="341"/>
    </row>
    <row r="56" spans="2:6" ht="15.75" thickBot="1">
      <c r="B56" s="237"/>
      <c r="C56" s="160"/>
      <c r="D56" s="318"/>
      <c r="E56" s="214" t="s">
        <v>24</v>
      </c>
      <c r="F56" s="187">
        <f>F52+F53+F54+F55</f>
        <v>525977</v>
      </c>
    </row>
    <row r="57" spans="2:6" ht="15.75" thickBot="1"/>
    <row r="58" spans="2:6" ht="15.75" thickBot="1">
      <c r="B58" s="218"/>
      <c r="C58" s="127" t="s">
        <v>57</v>
      </c>
      <c r="D58" s="131"/>
      <c r="E58" s="213"/>
      <c r="F58" s="183"/>
    </row>
    <row r="59" spans="2:6">
      <c r="B59" s="222" t="s">
        <v>6</v>
      </c>
      <c r="C59" s="164" t="s">
        <v>257</v>
      </c>
      <c r="D59" s="135"/>
      <c r="E59" s="136" t="s">
        <v>7</v>
      </c>
      <c r="F59" s="184"/>
    </row>
    <row r="60" spans="2:6">
      <c r="B60" s="225" t="s">
        <v>8</v>
      </c>
      <c r="C60" s="139" t="s">
        <v>84</v>
      </c>
      <c r="D60" s="140"/>
      <c r="E60" s="141"/>
      <c r="F60" s="184"/>
    </row>
    <row r="61" spans="2:6">
      <c r="B61" s="225" t="s">
        <v>259</v>
      </c>
      <c r="C61" s="142">
        <v>227012</v>
      </c>
      <c r="D61" s="143"/>
      <c r="E61" s="141" t="s">
        <v>11</v>
      </c>
      <c r="F61" s="184"/>
    </row>
    <row r="62" spans="2:6">
      <c r="B62" s="128" t="s">
        <v>13</v>
      </c>
      <c r="C62" s="129">
        <v>66926</v>
      </c>
      <c r="D62" s="135"/>
      <c r="E62" s="135"/>
      <c r="F62" s="184"/>
    </row>
    <row r="63" spans="2:6">
      <c r="B63" s="225" t="s">
        <v>14</v>
      </c>
      <c r="C63" s="142">
        <v>4700015726</v>
      </c>
      <c r="D63" s="135"/>
      <c r="E63" s="135"/>
      <c r="F63" s="184"/>
    </row>
    <row r="64" spans="2:6">
      <c r="B64" s="229" t="s">
        <v>16</v>
      </c>
      <c r="C64" s="147"/>
      <c r="D64" s="135"/>
      <c r="E64" s="135"/>
      <c r="F64" s="184"/>
    </row>
    <row r="65" spans="2:6">
      <c r="B65" s="229" t="s">
        <v>17</v>
      </c>
      <c r="C65" s="147"/>
      <c r="D65" s="135"/>
      <c r="E65" s="135"/>
      <c r="F65" s="184"/>
    </row>
    <row r="66" spans="2:6" ht="15.75" thickBot="1">
      <c r="B66" s="231" t="s">
        <v>18</v>
      </c>
      <c r="C66" s="147"/>
      <c r="D66" s="135"/>
      <c r="E66" s="135"/>
      <c r="F66" s="185"/>
    </row>
    <row r="67" spans="2:6" ht="15.75" thickBot="1">
      <c r="B67" s="216" t="s">
        <v>19</v>
      </c>
      <c r="C67" s="151" t="s">
        <v>20</v>
      </c>
      <c r="D67" s="152" t="s">
        <v>21</v>
      </c>
      <c r="E67" s="153" t="s">
        <v>22</v>
      </c>
      <c r="F67" s="186" t="s">
        <v>23</v>
      </c>
    </row>
    <row r="68" spans="2:6">
      <c r="B68" s="217">
        <v>353001</v>
      </c>
      <c r="C68" s="155" t="s">
        <v>264</v>
      </c>
      <c r="D68" s="156">
        <v>1</v>
      </c>
      <c r="E68" s="157">
        <v>538109</v>
      </c>
      <c r="F68" s="188">
        <f>E68*D68</f>
        <v>538109</v>
      </c>
    </row>
    <row r="69" spans="2:6" ht="15.75" thickBot="1">
      <c r="B69" s="237"/>
      <c r="C69" s="160"/>
      <c r="D69" s="161"/>
      <c r="E69" s="214" t="s">
        <v>58</v>
      </c>
      <c r="F69" s="187">
        <f>F68</f>
        <v>538109</v>
      </c>
    </row>
  </sheetData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G73"/>
  <sheetViews>
    <sheetView workbookViewId="0">
      <selection activeCell="C13" sqref="C13"/>
    </sheetView>
  </sheetViews>
  <sheetFormatPr baseColWidth="10" defaultRowHeight="15"/>
  <cols>
    <col min="2" max="2" width="34.5703125" style="179" customWidth="1"/>
    <col min="3" max="3" width="52" style="289" customWidth="1"/>
    <col min="4" max="7" width="11.42578125" style="179"/>
  </cols>
  <sheetData>
    <row r="2" spans="2:6" ht="15.75" thickBot="1"/>
    <row r="3" spans="2:6" ht="15.75" thickBot="1">
      <c r="B3" s="218"/>
      <c r="C3" s="127" t="s">
        <v>265</v>
      </c>
      <c r="D3" s="219"/>
      <c r="E3" s="220"/>
      <c r="F3" s="221"/>
    </row>
    <row r="4" spans="2:6">
      <c r="B4" s="222" t="s">
        <v>6</v>
      </c>
      <c r="C4" s="285" t="s">
        <v>287</v>
      </c>
      <c r="D4" s="290"/>
      <c r="E4" s="223" t="s">
        <v>7</v>
      </c>
      <c r="F4" s="224"/>
    </row>
    <row r="5" spans="2:6">
      <c r="B5" s="225" t="s">
        <v>8</v>
      </c>
      <c r="C5" s="286" t="s">
        <v>288</v>
      </c>
      <c r="D5" s="291"/>
      <c r="E5" s="226"/>
      <c r="F5" s="224"/>
    </row>
    <row r="6" spans="2:6">
      <c r="B6" s="225" t="s">
        <v>259</v>
      </c>
      <c r="C6" s="287">
        <v>229049</v>
      </c>
      <c r="D6" s="292"/>
      <c r="E6" s="226" t="s">
        <v>11</v>
      </c>
      <c r="F6" s="224"/>
    </row>
    <row r="7" spans="2:6">
      <c r="B7" s="128" t="s">
        <v>13</v>
      </c>
      <c r="C7" s="129">
        <v>68242</v>
      </c>
      <c r="D7" s="290"/>
      <c r="E7" s="228"/>
      <c r="F7" s="224"/>
    </row>
    <row r="8" spans="2:6">
      <c r="B8" s="225" t="s">
        <v>14</v>
      </c>
      <c r="C8" s="287">
        <v>169392</v>
      </c>
      <c r="D8" s="290"/>
      <c r="E8" s="228"/>
      <c r="F8" s="224"/>
    </row>
    <row r="9" spans="2:6">
      <c r="B9" s="229" t="s">
        <v>16</v>
      </c>
      <c r="C9" s="288"/>
      <c r="D9" s="290"/>
      <c r="E9" s="230"/>
      <c r="F9" s="224"/>
    </row>
    <row r="10" spans="2:6">
      <c r="B10" s="229" t="s">
        <v>17</v>
      </c>
      <c r="C10" s="288"/>
      <c r="D10" s="290"/>
      <c r="E10" s="230"/>
      <c r="F10" s="224"/>
    </row>
    <row r="11" spans="2:6" ht="15.75" thickBot="1">
      <c r="B11" s="231" t="s">
        <v>18</v>
      </c>
      <c r="C11" s="288"/>
      <c r="D11" s="290"/>
      <c r="E11" s="230"/>
      <c r="F11" s="232"/>
    </row>
    <row r="12" spans="2:6" ht="15.75" thickBot="1">
      <c r="B12" s="216" t="s">
        <v>19</v>
      </c>
      <c r="C12" s="216" t="s">
        <v>20</v>
      </c>
      <c r="D12" s="293" t="s">
        <v>21</v>
      </c>
      <c r="E12" s="233" t="s">
        <v>22</v>
      </c>
      <c r="F12" s="234" t="s">
        <v>23</v>
      </c>
    </row>
    <row r="13" spans="2:6">
      <c r="B13" s="217" t="s">
        <v>30</v>
      </c>
      <c r="C13" s="217" t="s">
        <v>114</v>
      </c>
      <c r="D13" s="294">
        <v>1</v>
      </c>
      <c r="E13" s="235">
        <v>250000</v>
      </c>
      <c r="F13" s="236">
        <f>E13*D13</f>
        <v>250000</v>
      </c>
    </row>
    <row r="14" spans="2:6" ht="15.75" thickBot="1">
      <c r="B14" s="237"/>
      <c r="C14" s="237"/>
      <c r="D14" s="295"/>
      <c r="E14" s="238" t="s">
        <v>58</v>
      </c>
      <c r="F14" s="239">
        <f>F13</f>
        <v>250000</v>
      </c>
    </row>
    <row r="16" spans="2:6" ht="15.75" thickBot="1"/>
    <row r="17" spans="2:6" ht="15.75" thickBot="1">
      <c r="B17" s="218"/>
      <c r="C17" s="127" t="s">
        <v>59</v>
      </c>
      <c r="D17" s="219"/>
      <c r="E17" s="220"/>
      <c r="F17" s="221"/>
    </row>
    <row r="18" spans="2:6">
      <c r="B18" s="222" t="s">
        <v>6</v>
      </c>
      <c r="C18" s="285" t="s">
        <v>284</v>
      </c>
      <c r="D18" s="290"/>
      <c r="E18" s="223" t="s">
        <v>7</v>
      </c>
      <c r="F18" s="224"/>
    </row>
    <row r="19" spans="2:6">
      <c r="B19" s="225" t="s">
        <v>8</v>
      </c>
      <c r="C19" s="286" t="s">
        <v>285</v>
      </c>
      <c r="D19" s="291"/>
      <c r="E19" s="226"/>
      <c r="F19" s="224"/>
    </row>
    <row r="20" spans="2:6">
      <c r="B20" s="225" t="s">
        <v>259</v>
      </c>
      <c r="C20" s="287">
        <v>229301</v>
      </c>
      <c r="D20" s="292"/>
      <c r="E20" s="226" t="s">
        <v>11</v>
      </c>
      <c r="F20" s="224"/>
    </row>
    <row r="21" spans="2:6">
      <c r="B21" s="128" t="s">
        <v>13</v>
      </c>
      <c r="C21" s="583">
        <v>68380</v>
      </c>
      <c r="D21" s="290"/>
      <c r="E21" s="228"/>
      <c r="F21" s="224"/>
    </row>
    <row r="22" spans="2:6">
      <c r="B22" s="225" t="s">
        <v>14</v>
      </c>
      <c r="C22" s="287">
        <v>60043965</v>
      </c>
      <c r="D22" s="290"/>
      <c r="E22" s="228"/>
      <c r="F22" s="224"/>
    </row>
    <row r="23" spans="2:6">
      <c r="B23" s="229" t="s">
        <v>16</v>
      </c>
      <c r="C23" s="288"/>
      <c r="D23" s="290"/>
      <c r="E23" s="230"/>
      <c r="F23" s="224"/>
    </row>
    <row r="24" spans="2:6">
      <c r="B24" s="229" t="s">
        <v>17</v>
      </c>
      <c r="C24" s="288"/>
      <c r="D24" s="290"/>
      <c r="E24" s="230"/>
      <c r="F24" s="224"/>
    </row>
    <row r="25" spans="2:6" ht="15.75" thickBot="1">
      <c r="B25" s="231" t="s">
        <v>18</v>
      </c>
      <c r="C25" s="288"/>
      <c r="D25" s="290"/>
      <c r="E25" s="230"/>
      <c r="F25" s="232"/>
    </row>
    <row r="26" spans="2:6" ht="15.75" thickBot="1">
      <c r="B26" s="216" t="s">
        <v>19</v>
      </c>
      <c r="C26" s="216" t="s">
        <v>20</v>
      </c>
      <c r="D26" s="293" t="s">
        <v>21</v>
      </c>
      <c r="E26" s="233" t="s">
        <v>22</v>
      </c>
      <c r="F26" s="234" t="s">
        <v>23</v>
      </c>
    </row>
    <row r="27" spans="2:6">
      <c r="B27" s="217">
        <v>9910000003</v>
      </c>
      <c r="C27" s="217" t="s">
        <v>286</v>
      </c>
      <c r="D27" s="294">
        <v>1</v>
      </c>
      <c r="E27" s="235">
        <v>175000</v>
      </c>
      <c r="F27" s="236">
        <f>E27</f>
        <v>175000</v>
      </c>
    </row>
    <row r="28" spans="2:6" ht="15.75" thickBot="1">
      <c r="B28" s="237"/>
      <c r="C28" s="237"/>
      <c r="D28" s="295"/>
      <c r="E28" s="238" t="s">
        <v>58</v>
      </c>
      <c r="F28" s="239">
        <f>F27</f>
        <v>175000</v>
      </c>
    </row>
    <row r="30" spans="2:6" ht="15.75" thickBot="1"/>
    <row r="31" spans="2:6" ht="15.75" thickBot="1">
      <c r="B31" s="218"/>
      <c r="C31" s="127" t="s">
        <v>60</v>
      </c>
      <c r="D31" s="219"/>
      <c r="E31" s="220"/>
      <c r="F31" s="221"/>
    </row>
    <row r="32" spans="2:6">
      <c r="B32" s="222" t="s">
        <v>6</v>
      </c>
      <c r="C32" s="285" t="s">
        <v>127</v>
      </c>
      <c r="D32" s="290"/>
      <c r="E32" s="223" t="s">
        <v>7</v>
      </c>
      <c r="F32" s="224"/>
    </row>
    <row r="33" spans="2:7" s="284" customFormat="1" ht="12">
      <c r="B33" s="225" t="s">
        <v>8</v>
      </c>
      <c r="C33" s="266" t="s">
        <v>128</v>
      </c>
      <c r="D33" s="291"/>
      <c r="E33" s="226"/>
      <c r="F33" s="224"/>
      <c r="G33" s="296"/>
    </row>
    <row r="34" spans="2:7">
      <c r="B34" s="225" t="s">
        <v>10</v>
      </c>
      <c r="C34" s="287">
        <v>176529</v>
      </c>
      <c r="D34" s="292"/>
      <c r="E34" s="226" t="s">
        <v>11</v>
      </c>
      <c r="F34" s="224"/>
    </row>
    <row r="35" spans="2:7">
      <c r="B35" s="128" t="s">
        <v>13</v>
      </c>
      <c r="C35" s="129">
        <v>34607</v>
      </c>
      <c r="D35" s="290"/>
      <c r="E35" s="228"/>
      <c r="F35" s="224"/>
    </row>
    <row r="36" spans="2:7">
      <c r="B36" s="225" t="s">
        <v>14</v>
      </c>
      <c r="C36" s="287" t="s">
        <v>126</v>
      </c>
      <c r="D36" s="290"/>
      <c r="E36" s="228"/>
      <c r="F36" s="224"/>
    </row>
    <row r="37" spans="2:7">
      <c r="B37" s="229" t="s">
        <v>16</v>
      </c>
      <c r="C37" s="288"/>
      <c r="D37" s="290"/>
      <c r="E37" s="230"/>
      <c r="F37" s="224"/>
    </row>
    <row r="38" spans="2:7">
      <c r="B38" s="229" t="s">
        <v>17</v>
      </c>
      <c r="C38" s="288"/>
      <c r="D38" s="290"/>
      <c r="E38" s="230"/>
      <c r="F38" s="224"/>
    </row>
    <row r="39" spans="2:7" ht="15.75" thickBot="1">
      <c r="B39" s="231" t="s">
        <v>18</v>
      </c>
      <c r="C39" s="288"/>
      <c r="D39" s="290"/>
      <c r="E39" s="230"/>
      <c r="F39" s="232"/>
    </row>
    <row r="40" spans="2:7" ht="15.75" thickBot="1">
      <c r="B40" s="216" t="s">
        <v>19</v>
      </c>
      <c r="C40" s="242" t="s">
        <v>20</v>
      </c>
      <c r="D40" s="298" t="s">
        <v>21</v>
      </c>
      <c r="E40" s="299" t="s">
        <v>22</v>
      </c>
      <c r="F40" s="300" t="s">
        <v>23</v>
      </c>
    </row>
    <row r="41" spans="2:7" s="165" customFormat="1" ht="15.75" thickBot="1">
      <c r="B41" s="297">
        <v>111110000</v>
      </c>
      <c r="C41" s="305" t="s">
        <v>34</v>
      </c>
      <c r="D41" s="305">
        <v>1</v>
      </c>
      <c r="E41" s="306">
        <v>180000</v>
      </c>
      <c r="F41" s="307">
        <v>180000</v>
      </c>
      <c r="G41" s="179"/>
    </row>
    <row r="42" spans="2:7">
      <c r="B42" s="217" t="s">
        <v>122</v>
      </c>
      <c r="C42" s="301" t="s">
        <v>123</v>
      </c>
      <c r="D42" s="302">
        <v>1</v>
      </c>
      <c r="E42" s="303">
        <v>82000</v>
      </c>
      <c r="F42" s="304">
        <v>82000</v>
      </c>
    </row>
    <row r="43" spans="2:7" ht="15.75" thickBot="1">
      <c r="B43" s="237"/>
      <c r="C43" s="237"/>
      <c r="D43" s="295"/>
      <c r="E43" s="238" t="s">
        <v>58</v>
      </c>
      <c r="F43" s="239">
        <f>F42+F41</f>
        <v>262000</v>
      </c>
    </row>
    <row r="45" spans="2:7" ht="15.75" thickBot="1"/>
    <row r="46" spans="2:7" ht="15.75" thickBot="1">
      <c r="B46" s="218"/>
      <c r="C46" s="127" t="s">
        <v>61</v>
      </c>
      <c r="D46" s="219"/>
      <c r="E46" s="220"/>
      <c r="F46" s="221"/>
    </row>
    <row r="47" spans="2:7">
      <c r="B47" s="222" t="s">
        <v>6</v>
      </c>
      <c r="C47" s="285" t="s">
        <v>113</v>
      </c>
      <c r="D47" s="290"/>
      <c r="E47" s="223" t="s">
        <v>7</v>
      </c>
      <c r="F47" s="224"/>
    </row>
    <row r="48" spans="2:7">
      <c r="B48" s="225" t="s">
        <v>8</v>
      </c>
      <c r="C48" s="286" t="s">
        <v>64</v>
      </c>
      <c r="D48" s="291"/>
      <c r="E48" s="226"/>
      <c r="F48" s="224"/>
    </row>
    <row r="49" spans="2:6">
      <c r="B49" s="225" t="s">
        <v>10</v>
      </c>
      <c r="C49" s="287">
        <v>176398</v>
      </c>
      <c r="D49" s="292"/>
      <c r="E49" s="226" t="s">
        <v>11</v>
      </c>
      <c r="F49" s="224"/>
    </row>
    <row r="50" spans="2:6">
      <c r="B50" s="128" t="s">
        <v>13</v>
      </c>
      <c r="C50" s="129">
        <v>34520</v>
      </c>
      <c r="D50" s="290"/>
      <c r="E50" s="228"/>
      <c r="F50" s="224"/>
    </row>
    <row r="51" spans="2:6">
      <c r="B51" s="225" t="s">
        <v>14</v>
      </c>
      <c r="C51" s="287">
        <v>7181</v>
      </c>
      <c r="D51" s="290"/>
      <c r="E51" s="228"/>
      <c r="F51" s="224"/>
    </row>
    <row r="52" spans="2:6">
      <c r="B52" s="229" t="s">
        <v>16</v>
      </c>
      <c r="C52" s="288">
        <v>7181</v>
      </c>
      <c r="D52" s="290"/>
      <c r="E52" s="230"/>
      <c r="F52" s="224"/>
    </row>
    <row r="53" spans="2:6">
      <c r="B53" s="229" t="s">
        <v>17</v>
      </c>
      <c r="C53" s="288"/>
      <c r="D53" s="290"/>
      <c r="E53" s="230"/>
      <c r="F53" s="224"/>
    </row>
    <row r="54" spans="2:6" ht="15.75" thickBot="1">
      <c r="B54" s="231" t="s">
        <v>18</v>
      </c>
      <c r="C54" s="288"/>
      <c r="D54" s="290"/>
      <c r="E54" s="230"/>
      <c r="F54" s="232"/>
    </row>
    <row r="55" spans="2:6" ht="15.75" thickBot="1">
      <c r="B55" s="216" t="s">
        <v>19</v>
      </c>
      <c r="C55" s="216" t="s">
        <v>20</v>
      </c>
      <c r="D55" s="293" t="s">
        <v>21</v>
      </c>
      <c r="E55" s="233" t="s">
        <v>22</v>
      </c>
      <c r="F55" s="234" t="s">
        <v>23</v>
      </c>
    </row>
    <row r="56" spans="2:6">
      <c r="B56" s="217" t="s">
        <v>116</v>
      </c>
      <c r="C56" s="217" t="s">
        <v>117</v>
      </c>
      <c r="D56" s="294">
        <v>6</v>
      </c>
      <c r="E56" s="235">
        <v>370000</v>
      </c>
      <c r="F56" s="236">
        <v>370000</v>
      </c>
    </row>
    <row r="57" spans="2:6" ht="15.75" thickBot="1">
      <c r="B57" s="237"/>
      <c r="C57" s="237"/>
      <c r="D57" s="295"/>
      <c r="E57" s="238"/>
      <c r="F57" s="239">
        <f>F56*D56</f>
        <v>2220000</v>
      </c>
    </row>
    <row r="59" spans="2:6" ht="15.75" thickBot="1"/>
    <row r="60" spans="2:6" ht="15.75" thickBot="1">
      <c r="B60" s="218"/>
      <c r="C60" s="127" t="s">
        <v>62</v>
      </c>
      <c r="D60" s="219"/>
      <c r="E60" s="220"/>
      <c r="F60" s="221"/>
    </row>
    <row r="61" spans="2:6">
      <c r="B61" s="222" t="s">
        <v>6</v>
      </c>
      <c r="C61" s="285" t="s">
        <v>83</v>
      </c>
      <c r="D61" s="290"/>
      <c r="E61" s="223" t="s">
        <v>7</v>
      </c>
      <c r="F61" s="224"/>
    </row>
    <row r="62" spans="2:6">
      <c r="B62" s="225" t="s">
        <v>8</v>
      </c>
      <c r="C62" s="286" t="s">
        <v>133</v>
      </c>
      <c r="D62" s="291"/>
      <c r="E62" s="226"/>
      <c r="F62" s="224"/>
    </row>
    <row r="63" spans="2:6">
      <c r="B63" s="225" t="s">
        <v>10</v>
      </c>
      <c r="C63" s="287">
        <v>176429</v>
      </c>
      <c r="D63" s="292"/>
      <c r="E63" s="226" t="s">
        <v>11</v>
      </c>
      <c r="F63" s="224"/>
    </row>
    <row r="64" spans="2:6">
      <c r="B64" s="128" t="s">
        <v>13</v>
      </c>
      <c r="C64" s="129">
        <v>34602</v>
      </c>
      <c r="D64" s="290"/>
      <c r="E64" s="228"/>
      <c r="F64" s="224"/>
    </row>
    <row r="65" spans="2:7">
      <c r="B65" s="225" t="s">
        <v>14</v>
      </c>
      <c r="C65" s="287" t="s">
        <v>134</v>
      </c>
      <c r="D65" s="290"/>
      <c r="E65" s="228"/>
      <c r="F65" s="224"/>
    </row>
    <row r="66" spans="2:7">
      <c r="B66" s="229" t="s">
        <v>16</v>
      </c>
      <c r="C66" s="288"/>
      <c r="D66" s="290"/>
      <c r="E66" s="230"/>
      <c r="F66" s="224"/>
    </row>
    <row r="67" spans="2:7">
      <c r="B67" s="229" t="s">
        <v>17</v>
      </c>
      <c r="C67" s="288"/>
      <c r="D67" s="290"/>
      <c r="E67" s="230"/>
      <c r="F67" s="224"/>
    </row>
    <row r="68" spans="2:7" ht="15.75" thickBot="1">
      <c r="B68" s="231" t="s">
        <v>18</v>
      </c>
      <c r="C68" s="288"/>
      <c r="D68" s="290"/>
      <c r="E68" s="230"/>
      <c r="F68" s="232"/>
    </row>
    <row r="69" spans="2:7" ht="15.75" thickBot="1">
      <c r="B69" s="216" t="s">
        <v>19</v>
      </c>
      <c r="C69" s="216" t="s">
        <v>20</v>
      </c>
      <c r="D69" s="298" t="s">
        <v>21</v>
      </c>
      <c r="E69" s="299" t="s">
        <v>22</v>
      </c>
      <c r="F69" s="300" t="s">
        <v>23</v>
      </c>
    </row>
    <row r="70" spans="2:7" s="308" customFormat="1" ht="15.75" thickBot="1">
      <c r="B70" s="242" t="s">
        <v>131</v>
      </c>
      <c r="C70" s="297" t="s">
        <v>135</v>
      </c>
      <c r="D70" s="305">
        <v>3</v>
      </c>
      <c r="E70" s="306">
        <v>98000</v>
      </c>
      <c r="F70" s="307">
        <f>E70*D70</f>
        <v>294000</v>
      </c>
      <c r="G70" s="179"/>
    </row>
    <row r="71" spans="2:7" s="308" customFormat="1" ht="15.75" thickBot="1">
      <c r="B71" s="242" t="s">
        <v>132</v>
      </c>
      <c r="C71" s="297" t="s">
        <v>136</v>
      </c>
      <c r="D71" s="305">
        <v>3</v>
      </c>
      <c r="E71" s="306">
        <v>98000</v>
      </c>
      <c r="F71" s="307">
        <f>E71*D71</f>
        <v>294000</v>
      </c>
      <c r="G71" s="179"/>
    </row>
    <row r="72" spans="2:7">
      <c r="B72" s="217">
        <v>4704102</v>
      </c>
      <c r="C72" s="322" t="s">
        <v>137</v>
      </c>
      <c r="D72" s="305">
        <v>1</v>
      </c>
      <c r="E72" s="306">
        <v>480000</v>
      </c>
      <c r="F72" s="307">
        <v>480000</v>
      </c>
    </row>
    <row r="73" spans="2:7" ht="15.75" thickBot="1">
      <c r="B73" s="237"/>
      <c r="C73" s="323"/>
      <c r="D73" s="306"/>
      <c r="E73" s="324" t="s">
        <v>58</v>
      </c>
      <c r="F73" s="307">
        <f>F70+F71+F72</f>
        <v>1068000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30"/>
  <sheetViews>
    <sheetView tabSelected="1" topLeftCell="A13" zoomScale="78" zoomScaleNormal="78" workbookViewId="0">
      <selection activeCell="C21" sqref="C4:C21"/>
    </sheetView>
  </sheetViews>
  <sheetFormatPr baseColWidth="10" defaultRowHeight="15"/>
  <cols>
    <col min="1" max="1" width="4.7109375" customWidth="1"/>
    <col min="2" max="2" width="35" style="179" customWidth="1"/>
    <col min="3" max="3" width="26.42578125" style="179" customWidth="1"/>
    <col min="4" max="4" width="4.85546875" style="289" customWidth="1"/>
    <col min="5" max="5" width="15.7109375" style="365" customWidth="1"/>
    <col min="6" max="6" width="8" style="181" customWidth="1"/>
    <col min="7" max="7" width="15.42578125" style="178" customWidth="1"/>
    <col min="8" max="8" width="23" style="181" customWidth="1"/>
    <col min="9" max="9" width="26" style="179" customWidth="1"/>
    <col min="10" max="10" width="19.5703125" style="179" customWidth="1"/>
    <col min="11" max="11" width="86.7109375" style="179" customWidth="1"/>
    <col min="12" max="12" width="15.28515625" style="406" customWidth="1"/>
  </cols>
  <sheetData>
    <row r="1" spans="1:22">
      <c r="A1" s="629" t="s">
        <v>246</v>
      </c>
      <c r="B1" s="630"/>
      <c r="C1" s="630"/>
      <c r="D1" s="630"/>
      <c r="E1" s="630"/>
      <c r="F1" s="630"/>
      <c r="G1" s="630"/>
      <c r="H1" s="630"/>
      <c r="I1" s="630"/>
      <c r="J1" s="630"/>
      <c r="K1" s="631"/>
    </row>
    <row r="2" spans="1:22" ht="12" customHeight="1" thickBot="1">
      <c r="A2" s="632"/>
      <c r="B2" s="633"/>
      <c r="C2" s="633"/>
      <c r="D2" s="633"/>
      <c r="E2" s="633"/>
      <c r="F2" s="633"/>
      <c r="G2" s="633"/>
      <c r="H2" s="633"/>
      <c r="I2" s="633"/>
      <c r="J2" s="633"/>
      <c r="K2" s="634"/>
    </row>
    <row r="3" spans="1:22" ht="15.75">
      <c r="A3" s="345" t="s">
        <v>72</v>
      </c>
      <c r="B3" s="346" t="s">
        <v>65</v>
      </c>
      <c r="C3" s="347" t="s">
        <v>66</v>
      </c>
      <c r="D3" s="347" t="s">
        <v>67</v>
      </c>
      <c r="E3" s="347" t="s">
        <v>16</v>
      </c>
      <c r="F3" s="348" t="s">
        <v>0</v>
      </c>
      <c r="G3" s="347" t="s">
        <v>14</v>
      </c>
      <c r="H3" s="347" t="s">
        <v>68</v>
      </c>
      <c r="I3" s="347" t="s">
        <v>69</v>
      </c>
      <c r="J3" s="347" t="s">
        <v>70</v>
      </c>
      <c r="K3" s="347" t="s">
        <v>71</v>
      </c>
      <c r="L3" s="407" t="s">
        <v>189</v>
      </c>
    </row>
    <row r="4" spans="1:22" s="382" customFormat="1">
      <c r="A4" s="344">
        <v>1</v>
      </c>
      <c r="B4" s="447" t="s">
        <v>9</v>
      </c>
      <c r="C4" s="448">
        <v>318917</v>
      </c>
      <c r="D4" s="449" t="s">
        <v>44</v>
      </c>
      <c r="E4" s="450" t="s">
        <v>164</v>
      </c>
      <c r="F4" s="451"/>
      <c r="G4" s="452" t="s">
        <v>164</v>
      </c>
      <c r="H4" s="453"/>
      <c r="I4" s="454"/>
      <c r="J4" s="455" t="s">
        <v>37</v>
      </c>
      <c r="K4" s="581"/>
      <c r="L4" s="462"/>
    </row>
    <row r="5" spans="1:22" s="382" customFormat="1">
      <c r="A5" s="344">
        <v>2</v>
      </c>
      <c r="B5" s="456" t="s">
        <v>35</v>
      </c>
      <c r="C5" s="457">
        <v>669867</v>
      </c>
      <c r="D5" s="449" t="s">
        <v>44</v>
      </c>
      <c r="E5" s="450" t="s">
        <v>164</v>
      </c>
      <c r="F5" s="451"/>
      <c r="G5" s="452" t="s">
        <v>164</v>
      </c>
      <c r="H5" s="579"/>
      <c r="I5" s="580"/>
      <c r="J5" s="455" t="s">
        <v>37</v>
      </c>
      <c r="K5" s="581" t="s">
        <v>280</v>
      </c>
      <c r="L5" s="462"/>
    </row>
    <row r="6" spans="1:22" s="382" customFormat="1">
      <c r="A6" s="344">
        <v>3</v>
      </c>
      <c r="B6" s="456" t="s">
        <v>35</v>
      </c>
      <c r="C6" s="457">
        <v>669867</v>
      </c>
      <c r="D6" s="449" t="s">
        <v>44</v>
      </c>
      <c r="E6" s="450" t="s">
        <v>164</v>
      </c>
      <c r="F6" s="451"/>
      <c r="G6" s="452" t="s">
        <v>164</v>
      </c>
      <c r="H6" s="579"/>
      <c r="I6" s="580"/>
      <c r="J6" s="455" t="s">
        <v>37</v>
      </c>
      <c r="K6" s="581" t="s">
        <v>281</v>
      </c>
      <c r="L6" s="462"/>
    </row>
    <row r="7" spans="1:22" s="382" customFormat="1">
      <c r="A7" s="344">
        <v>4</v>
      </c>
      <c r="B7" s="456" t="s">
        <v>35</v>
      </c>
      <c r="C7" s="457">
        <v>669867</v>
      </c>
      <c r="D7" s="449" t="s">
        <v>44</v>
      </c>
      <c r="E7" s="450" t="s">
        <v>164</v>
      </c>
      <c r="F7" s="451"/>
      <c r="G7" s="452" t="s">
        <v>164</v>
      </c>
      <c r="H7" s="453"/>
      <c r="I7" s="454">
        <v>79379</v>
      </c>
      <c r="J7" s="455" t="s">
        <v>37</v>
      </c>
      <c r="K7" s="581" t="s">
        <v>282</v>
      </c>
      <c r="L7" s="462"/>
    </row>
    <row r="8" spans="1:22" s="382" customFormat="1">
      <c r="A8" s="344">
        <v>5</v>
      </c>
      <c r="B8" s="503" t="s">
        <v>197</v>
      </c>
      <c r="C8" s="504">
        <v>2545810</v>
      </c>
      <c r="D8" s="505" t="s">
        <v>44</v>
      </c>
      <c r="E8" s="450" t="s">
        <v>164</v>
      </c>
      <c r="F8" s="506"/>
      <c r="G8" s="452" t="s">
        <v>164</v>
      </c>
      <c r="H8" s="507"/>
      <c r="I8" s="508"/>
      <c r="J8" s="509" t="s">
        <v>37</v>
      </c>
      <c r="K8" s="582" t="s">
        <v>255</v>
      </c>
      <c r="L8" s="462"/>
    </row>
    <row r="9" spans="1:22" s="382" customFormat="1">
      <c r="A9" s="344">
        <v>6</v>
      </c>
      <c r="B9" s="492" t="s">
        <v>197</v>
      </c>
      <c r="C9" s="493">
        <v>2539445</v>
      </c>
      <c r="D9" s="494" t="s">
        <v>44</v>
      </c>
      <c r="E9" s="510" t="s">
        <v>164</v>
      </c>
      <c r="F9" s="518"/>
      <c r="G9" s="519" t="s">
        <v>164</v>
      </c>
      <c r="H9" s="495"/>
      <c r="I9" s="496"/>
      <c r="J9" s="497" t="s">
        <v>37</v>
      </c>
      <c r="K9" s="520" t="s">
        <v>247</v>
      </c>
      <c r="L9" s="462"/>
    </row>
    <row r="10" spans="1:22" s="516" customFormat="1">
      <c r="A10" s="344">
        <v>7</v>
      </c>
      <c r="B10" s="574" t="s">
        <v>248</v>
      </c>
      <c r="C10" s="514">
        <v>206520</v>
      </c>
      <c r="D10" s="511" t="s">
        <v>44</v>
      </c>
      <c r="E10" s="512"/>
      <c r="F10" s="521">
        <v>67425</v>
      </c>
      <c r="G10" s="512">
        <v>4520159033</v>
      </c>
      <c r="H10" s="521">
        <v>227869</v>
      </c>
      <c r="I10" s="513">
        <v>80713</v>
      </c>
      <c r="J10" s="522" t="s">
        <v>249</v>
      </c>
      <c r="K10" s="517" t="s">
        <v>250</v>
      </c>
      <c r="L10" s="515"/>
      <c r="P10" s="409"/>
      <c r="Q10" s="409"/>
      <c r="R10" s="409"/>
      <c r="S10" s="409"/>
      <c r="T10" s="409"/>
      <c r="U10" s="409"/>
      <c r="V10" s="409"/>
    </row>
    <row r="11" spans="1:22" s="446" customFormat="1" ht="15.75" customHeight="1">
      <c r="A11" s="344">
        <v>8</v>
      </c>
      <c r="B11" s="553" t="s">
        <v>154</v>
      </c>
      <c r="C11" s="569">
        <v>413930</v>
      </c>
      <c r="D11" s="511" t="s">
        <v>251</v>
      </c>
      <c r="E11" s="570">
        <v>7255</v>
      </c>
      <c r="F11" s="571">
        <v>67028</v>
      </c>
      <c r="G11" s="512">
        <v>168363</v>
      </c>
      <c r="H11" s="571">
        <v>227252</v>
      </c>
      <c r="I11" s="571">
        <v>79892</v>
      </c>
      <c r="J11" s="573" t="s">
        <v>252</v>
      </c>
      <c r="K11" s="572" t="s">
        <v>253</v>
      </c>
      <c r="L11" s="461"/>
      <c r="P11" s="401"/>
      <c r="Q11" s="401"/>
      <c r="R11" s="401"/>
      <c r="S11" s="401"/>
      <c r="T11" s="401"/>
      <c r="U11" s="401"/>
      <c r="V11" s="401"/>
    </row>
    <row r="12" spans="1:22" s="446" customFormat="1" ht="15" customHeight="1">
      <c r="A12" s="344">
        <v>9</v>
      </c>
      <c r="B12" s="553" t="s">
        <v>258</v>
      </c>
      <c r="C12" s="554">
        <v>470130</v>
      </c>
      <c r="D12" s="511" t="s">
        <v>44</v>
      </c>
      <c r="E12" s="555">
        <v>7202</v>
      </c>
      <c r="F12" s="556"/>
      <c r="G12" s="555">
        <v>4700015550</v>
      </c>
      <c r="H12" s="557">
        <v>221942</v>
      </c>
      <c r="I12" s="557">
        <v>81220</v>
      </c>
      <c r="J12" s="558" t="s">
        <v>266</v>
      </c>
      <c r="K12" s="559" t="s">
        <v>267</v>
      </c>
      <c r="L12" s="461"/>
      <c r="P12" s="401"/>
      <c r="Q12" s="401"/>
      <c r="R12" s="401"/>
      <c r="S12" s="401"/>
      <c r="T12" s="401"/>
      <c r="U12" s="401"/>
      <c r="V12" s="401"/>
    </row>
    <row r="13" spans="1:22" s="446" customFormat="1" ht="15" customHeight="1">
      <c r="A13" s="344">
        <v>10</v>
      </c>
      <c r="B13" s="560" t="s">
        <v>84</v>
      </c>
      <c r="C13" s="561">
        <v>177216</v>
      </c>
      <c r="D13" s="511" t="s">
        <v>44</v>
      </c>
      <c r="E13" s="512">
        <v>7203</v>
      </c>
      <c r="F13" s="562"/>
      <c r="G13" s="512">
        <v>4700015727</v>
      </c>
      <c r="H13" s="562">
        <v>221942</v>
      </c>
      <c r="I13" s="562">
        <v>81219</v>
      </c>
      <c r="J13" s="558" t="s">
        <v>266</v>
      </c>
      <c r="K13" s="517" t="s">
        <v>268</v>
      </c>
      <c r="L13" s="461"/>
      <c r="P13" s="401"/>
      <c r="Q13" s="401"/>
      <c r="R13" s="401"/>
      <c r="S13" s="401"/>
      <c r="T13" s="401"/>
      <c r="U13" s="401"/>
      <c r="V13" s="401"/>
    </row>
    <row r="14" spans="1:22" s="589" customFormat="1" ht="15" customHeight="1">
      <c r="A14" s="584">
        <v>11</v>
      </c>
      <c r="B14" s="560" t="s">
        <v>269</v>
      </c>
      <c r="C14" s="585">
        <v>158000</v>
      </c>
      <c r="D14" s="511" t="s">
        <v>44</v>
      </c>
      <c r="E14" s="512"/>
      <c r="F14" s="563"/>
      <c r="G14" s="586">
        <v>1636</v>
      </c>
      <c r="H14" s="562">
        <v>228831</v>
      </c>
      <c r="I14" s="562">
        <v>81710</v>
      </c>
      <c r="J14" s="587" t="s">
        <v>249</v>
      </c>
      <c r="K14" s="517" t="s">
        <v>270</v>
      </c>
      <c r="L14" s="588"/>
      <c r="P14" s="590"/>
      <c r="Q14" s="590"/>
      <c r="R14" s="590"/>
      <c r="S14" s="590"/>
      <c r="T14" s="590"/>
      <c r="U14" s="590"/>
      <c r="V14" s="590"/>
    </row>
    <row r="15" spans="1:22" s="446" customFormat="1" ht="15" customHeight="1">
      <c r="A15" s="344">
        <v>12</v>
      </c>
      <c r="B15" s="564" t="s">
        <v>84</v>
      </c>
      <c r="C15" s="565">
        <v>538109</v>
      </c>
      <c r="D15" s="511" t="s">
        <v>44</v>
      </c>
      <c r="E15" s="512">
        <v>7204</v>
      </c>
      <c r="F15" s="562"/>
      <c r="G15" s="512">
        <v>4700015726</v>
      </c>
      <c r="H15" s="562">
        <v>227012</v>
      </c>
      <c r="I15" s="562">
        <v>81214</v>
      </c>
      <c r="J15" s="566" t="s">
        <v>266</v>
      </c>
      <c r="K15" s="517" t="s">
        <v>271</v>
      </c>
      <c r="L15" s="461"/>
      <c r="P15" s="401"/>
      <c r="Q15" s="401"/>
      <c r="R15" s="401"/>
      <c r="S15" s="401"/>
      <c r="T15" s="401"/>
      <c r="U15" s="401"/>
      <c r="V15" s="401"/>
    </row>
    <row r="16" spans="1:22" s="446" customFormat="1" ht="15" customHeight="1">
      <c r="A16" s="344">
        <v>13</v>
      </c>
      <c r="B16" s="564" t="s">
        <v>84</v>
      </c>
      <c r="C16" s="567">
        <v>525977</v>
      </c>
      <c r="D16" s="511" t="s">
        <v>44</v>
      </c>
      <c r="E16" s="512">
        <v>7207</v>
      </c>
      <c r="F16" s="562"/>
      <c r="G16" s="512">
        <v>4700015724</v>
      </c>
      <c r="H16" s="562">
        <v>228357</v>
      </c>
      <c r="I16" s="562">
        <v>81215</v>
      </c>
      <c r="J16" s="566" t="s">
        <v>266</v>
      </c>
      <c r="K16" s="517" t="s">
        <v>272</v>
      </c>
      <c r="L16" s="461"/>
      <c r="P16" s="401"/>
      <c r="Q16" s="401"/>
      <c r="R16" s="401"/>
      <c r="S16" s="401"/>
      <c r="T16" s="401"/>
      <c r="U16" s="401"/>
      <c r="V16" s="401"/>
    </row>
    <row r="17" spans="1:22" s="446" customFormat="1" ht="15" customHeight="1">
      <c r="A17" s="344">
        <v>14</v>
      </c>
      <c r="B17" s="564" t="s">
        <v>84</v>
      </c>
      <c r="C17" s="567">
        <v>180000</v>
      </c>
      <c r="D17" s="511" t="s">
        <v>44</v>
      </c>
      <c r="E17" s="512">
        <v>7206</v>
      </c>
      <c r="F17" s="562"/>
      <c r="G17" s="512">
        <v>4700015713</v>
      </c>
      <c r="H17" s="562">
        <v>228353</v>
      </c>
      <c r="I17" s="562">
        <v>81218</v>
      </c>
      <c r="J17" s="566" t="s">
        <v>266</v>
      </c>
      <c r="K17" s="499" t="s">
        <v>273</v>
      </c>
      <c r="L17" s="461"/>
      <c r="P17" s="401"/>
      <c r="Q17" s="401"/>
      <c r="R17" s="401"/>
      <c r="S17" s="401"/>
      <c r="T17" s="401"/>
      <c r="U17" s="401"/>
      <c r="V17" s="401"/>
    </row>
    <row r="18" spans="1:22" s="446" customFormat="1" ht="15" customHeight="1">
      <c r="A18" s="344">
        <v>15</v>
      </c>
      <c r="B18" s="564" t="s">
        <v>84</v>
      </c>
      <c r="C18" s="567">
        <v>250000</v>
      </c>
      <c r="D18" s="511" t="s">
        <v>44</v>
      </c>
      <c r="E18" s="512">
        <v>7199</v>
      </c>
      <c r="F18" s="568"/>
      <c r="G18" s="512">
        <v>4700015725</v>
      </c>
      <c r="H18" s="513">
        <v>228356</v>
      </c>
      <c r="I18" s="513">
        <v>81216</v>
      </c>
      <c r="J18" s="566" t="s">
        <v>266</v>
      </c>
      <c r="K18" s="517" t="s">
        <v>274</v>
      </c>
      <c r="L18" s="461"/>
      <c r="P18" s="401"/>
      <c r="Q18" s="401"/>
      <c r="R18" s="401"/>
      <c r="S18" s="401"/>
      <c r="T18" s="401"/>
      <c r="U18" s="401"/>
      <c r="V18" s="401"/>
    </row>
    <row r="19" spans="1:22" s="446" customFormat="1" ht="15" customHeight="1">
      <c r="A19" s="344">
        <v>16</v>
      </c>
      <c r="B19" s="564" t="s">
        <v>84</v>
      </c>
      <c r="C19" s="567">
        <v>250000</v>
      </c>
      <c r="D19" s="511" t="s">
        <v>44</v>
      </c>
      <c r="E19" s="512">
        <v>7200</v>
      </c>
      <c r="F19" s="563"/>
      <c r="G19" s="512">
        <v>4700015484</v>
      </c>
      <c r="H19" s="562">
        <v>228355</v>
      </c>
      <c r="I19" s="562">
        <v>81217</v>
      </c>
      <c r="J19" s="566" t="s">
        <v>266</v>
      </c>
      <c r="K19" s="517" t="s">
        <v>275</v>
      </c>
      <c r="L19" s="461"/>
      <c r="P19" s="401"/>
      <c r="Q19" s="401"/>
      <c r="R19" s="401"/>
      <c r="S19" s="401"/>
      <c r="T19" s="401"/>
      <c r="U19" s="401"/>
      <c r="V19" s="401"/>
    </row>
    <row r="20" spans="1:22" s="589" customFormat="1">
      <c r="A20" s="584">
        <v>17</v>
      </c>
      <c r="B20" s="591" t="s">
        <v>277</v>
      </c>
      <c r="C20" s="592">
        <v>175000</v>
      </c>
      <c r="D20" s="511" t="s">
        <v>251</v>
      </c>
      <c r="E20" s="593">
        <v>7162</v>
      </c>
      <c r="F20" s="594"/>
      <c r="G20" s="593">
        <v>60043965</v>
      </c>
      <c r="H20" s="595">
        <v>229301</v>
      </c>
      <c r="I20" s="595">
        <v>81715</v>
      </c>
      <c r="J20" s="596" t="s">
        <v>278</v>
      </c>
      <c r="K20" s="597" t="s">
        <v>279</v>
      </c>
      <c r="L20" s="588"/>
      <c r="P20" s="590"/>
      <c r="Q20" s="590"/>
      <c r="R20" s="590"/>
      <c r="S20" s="590"/>
      <c r="T20" s="590"/>
      <c r="U20" s="590"/>
      <c r="V20" s="590"/>
    </row>
    <row r="21" spans="1:22" s="446" customFormat="1" ht="16.5" customHeight="1">
      <c r="A21" s="344">
        <v>18</v>
      </c>
      <c r="B21" s="549"/>
      <c r="C21" s="548"/>
      <c r="D21" s="498"/>
      <c r="E21" s="550"/>
      <c r="F21" s="551"/>
      <c r="G21" s="550"/>
      <c r="H21" s="552"/>
      <c r="I21" s="552"/>
      <c r="J21" s="500"/>
      <c r="K21" s="498"/>
      <c r="L21" s="461"/>
      <c r="P21" s="401"/>
      <c r="Q21" s="401"/>
      <c r="R21" s="401"/>
      <c r="S21" s="401"/>
      <c r="T21" s="401"/>
      <c r="U21" s="401"/>
      <c r="V21" s="401"/>
    </row>
    <row r="22" spans="1:22" s="446" customFormat="1">
      <c r="A22" s="344">
        <v>19</v>
      </c>
      <c r="B22" s="549"/>
      <c r="C22" s="548"/>
      <c r="D22" s="498"/>
      <c r="E22" s="550"/>
      <c r="F22" s="551"/>
      <c r="G22" s="550"/>
      <c r="H22" s="552"/>
      <c r="I22" s="552"/>
      <c r="J22" s="500"/>
      <c r="K22" s="498"/>
      <c r="L22" s="461"/>
      <c r="P22" s="401"/>
      <c r="Q22" s="401"/>
      <c r="R22" s="401"/>
      <c r="S22" s="401"/>
      <c r="T22" s="401"/>
      <c r="U22" s="401"/>
      <c r="V22" s="401"/>
    </row>
    <row r="23" spans="1:22" s="446" customFormat="1" ht="15.75" customHeight="1" thickBot="1">
      <c r="A23" s="344"/>
      <c r="B23" s="501"/>
      <c r="C23" s="543"/>
      <c r="D23" s="498"/>
      <c r="E23" s="524"/>
      <c r="F23" s="525"/>
      <c r="G23" s="524"/>
      <c r="H23" s="525"/>
      <c r="I23" s="525"/>
      <c r="J23" s="498"/>
      <c r="K23" s="499"/>
      <c r="L23" s="502"/>
    </row>
    <row r="24" spans="1:22" ht="16.5" thickBot="1">
      <c r="B24" s="544" t="s">
        <v>2</v>
      </c>
      <c r="C24" s="545">
        <f>C10+C11+C12+C13+C14+C15+C16+C17+C19+C20</f>
        <v>3094882</v>
      </c>
      <c r="E24" s="625" t="s">
        <v>160</v>
      </c>
      <c r="F24" s="626"/>
      <c r="G24" s="526" t="s">
        <v>165</v>
      </c>
      <c r="H24" s="635" t="s">
        <v>183</v>
      </c>
      <c r="I24" s="636"/>
      <c r="K24" s="405"/>
    </row>
    <row r="25" spans="1:22" ht="16.5" thickBot="1">
      <c r="B25" s="541" t="s">
        <v>1</v>
      </c>
      <c r="C25" s="542">
        <f>C4+C7</f>
        <v>988784</v>
      </c>
      <c r="E25" s="527" t="s">
        <v>205</v>
      </c>
      <c r="F25" s="527" t="s">
        <v>207</v>
      </c>
      <c r="G25" s="533"/>
      <c r="H25" s="637"/>
      <c r="I25" s="638"/>
    </row>
    <row r="26" spans="1:22" ht="18.75">
      <c r="B26" s="403" t="s">
        <v>3</v>
      </c>
      <c r="C26" s="404"/>
      <c r="E26" s="528" t="s">
        <v>155</v>
      </c>
      <c r="F26" s="528" t="s">
        <v>162</v>
      </c>
      <c r="G26" s="534"/>
      <c r="H26" s="627"/>
      <c r="I26" s="628"/>
    </row>
    <row r="27" spans="1:22" ht="21">
      <c r="B27" s="366" t="s">
        <v>138</v>
      </c>
      <c r="C27" s="374">
        <f>C24+C25</f>
        <v>4083666</v>
      </c>
      <c r="E27" s="529" t="s">
        <v>208</v>
      </c>
      <c r="F27" s="528" t="s">
        <v>207</v>
      </c>
      <c r="G27" s="535">
        <f>C10+C14</f>
        <v>364520</v>
      </c>
      <c r="H27" s="627"/>
      <c r="I27" s="628"/>
    </row>
    <row r="28" spans="1:22" ht="19.5" thickBot="1">
      <c r="B28" s="367" t="s">
        <v>4</v>
      </c>
      <c r="C28" s="375">
        <v>19000000</v>
      </c>
      <c r="E28" s="530" t="s">
        <v>161</v>
      </c>
      <c r="F28" s="528" t="s">
        <v>163</v>
      </c>
      <c r="G28" s="536"/>
      <c r="H28" s="627"/>
      <c r="I28" s="628"/>
      <c r="J28" s="381"/>
    </row>
    <row r="29" spans="1:22" s="308" customFormat="1" ht="18.75" customHeight="1">
      <c r="B29" s="546"/>
      <c r="C29" s="547"/>
      <c r="D29" s="289"/>
      <c r="E29" s="531" t="s">
        <v>206</v>
      </c>
      <c r="F29" s="539" t="s">
        <v>207</v>
      </c>
      <c r="G29" s="537">
        <f>C12+C13+C15+C16+C17+C18+C19</f>
        <v>2391432</v>
      </c>
      <c r="H29" s="627"/>
      <c r="I29" s="628"/>
      <c r="J29" s="381"/>
      <c r="K29" s="179"/>
      <c r="L29" s="406"/>
    </row>
    <row r="30" spans="1:22" s="523" customFormat="1" ht="21.75" customHeight="1" thickBot="1">
      <c r="E30" s="532" t="s">
        <v>276</v>
      </c>
      <c r="F30" s="540" t="s">
        <v>207</v>
      </c>
      <c r="G30" s="538">
        <f>C11</f>
        <v>413930</v>
      </c>
      <c r="H30" s="623"/>
      <c r="I30" s="624"/>
    </row>
  </sheetData>
  <mergeCells count="9">
    <mergeCell ref="H30:I30"/>
    <mergeCell ref="E24:F24"/>
    <mergeCell ref="H29:I29"/>
    <mergeCell ref="A1:K2"/>
    <mergeCell ref="H28:I28"/>
    <mergeCell ref="H27:I27"/>
    <mergeCell ref="H26:I26"/>
    <mergeCell ref="H24:I24"/>
    <mergeCell ref="H25:I25"/>
  </mergeCells>
  <pageMargins left="0.7" right="0.7" top="0.75" bottom="0.75" header="0.3" footer="0.3"/>
  <pageSetup orientation="landscape" verticalDpi="3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35"/>
  <sheetViews>
    <sheetView workbookViewId="0">
      <selection activeCell="B4" sqref="B4"/>
    </sheetView>
  </sheetViews>
  <sheetFormatPr baseColWidth="10" defaultRowHeight="15"/>
  <cols>
    <col min="1" max="1" width="5.570312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4.42578125" customWidth="1"/>
    <col min="7" max="7" width="20.85546875" customWidth="1"/>
    <col min="8" max="8" width="27.7109375" customWidth="1"/>
    <col min="9" max="9" width="16.42578125" customWidth="1"/>
  </cols>
  <sheetData>
    <row r="1" spans="2:10" ht="16.5" thickBot="1">
      <c r="E1" s="419" t="s">
        <v>56</v>
      </c>
      <c r="F1" s="420"/>
    </row>
    <row r="2" spans="2:10" ht="19.5" thickBot="1">
      <c r="B2" s="639" t="s">
        <v>29</v>
      </c>
      <c r="C2" s="640"/>
      <c r="E2" s="419" t="s">
        <v>190</v>
      </c>
      <c r="F2" s="179"/>
    </row>
    <row r="3" spans="2:10">
      <c r="B3" s="309">
        <v>9910000003</v>
      </c>
      <c r="C3" s="312" t="s">
        <v>114</v>
      </c>
      <c r="E3" s="458" t="s">
        <v>184</v>
      </c>
      <c r="F3" s="459" t="s">
        <v>187</v>
      </c>
      <c r="G3" s="644" t="s">
        <v>185</v>
      </c>
      <c r="H3" s="645"/>
      <c r="I3" s="444" t="s">
        <v>186</v>
      </c>
      <c r="J3" s="179"/>
    </row>
    <row r="4" spans="2:10" ht="16.5" thickBot="1">
      <c r="B4" s="436" t="s">
        <v>30</v>
      </c>
      <c r="C4" s="437" t="s">
        <v>198</v>
      </c>
      <c r="E4" s="434">
        <v>1</v>
      </c>
      <c r="F4" s="435">
        <v>3200000000</v>
      </c>
      <c r="G4" s="646" t="s">
        <v>283</v>
      </c>
      <c r="H4" s="646"/>
      <c r="I4" s="445">
        <v>1580000</v>
      </c>
      <c r="J4" s="179"/>
    </row>
    <row r="5" spans="2:10" ht="15.75">
      <c r="B5" s="166">
        <v>3200000000</v>
      </c>
      <c r="C5" s="384" t="s">
        <v>32</v>
      </c>
      <c r="D5" s="431"/>
      <c r="E5" s="460"/>
      <c r="F5" s="433"/>
      <c r="G5" s="647"/>
      <c r="H5" s="647"/>
      <c r="I5" s="443"/>
      <c r="J5" s="381"/>
    </row>
    <row r="6" spans="2:10" ht="15.75">
      <c r="B6" s="166">
        <v>11112222</v>
      </c>
      <c r="C6" s="384" t="s">
        <v>33</v>
      </c>
      <c r="E6" s="380"/>
      <c r="F6" s="394"/>
      <c r="G6" s="648"/>
      <c r="H6" s="648"/>
      <c r="I6" s="432"/>
    </row>
    <row r="7" spans="2:10" ht="16.5" thickBot="1">
      <c r="B7" s="438">
        <v>111110000</v>
      </c>
      <c r="C7" s="385" t="s">
        <v>34</v>
      </c>
      <c r="E7" s="380"/>
      <c r="F7" s="394"/>
      <c r="G7" s="641"/>
      <c r="H7" s="642"/>
      <c r="I7" s="383"/>
    </row>
    <row r="8" spans="2:10" s="308" customFormat="1" ht="15.75">
      <c r="B8" s="313"/>
      <c r="C8" s="314"/>
      <c r="E8" s="380"/>
      <c r="F8" s="394"/>
      <c r="G8" s="641"/>
      <c r="H8" s="642"/>
      <c r="I8" s="383"/>
    </row>
    <row r="9" spans="2:10" s="308" customFormat="1" ht="16.5" thickBot="1">
      <c r="E9" s="380"/>
      <c r="F9" s="394"/>
      <c r="G9" s="641"/>
      <c r="H9" s="642"/>
      <c r="I9" s="383"/>
    </row>
    <row r="10" spans="2:10" s="389" customFormat="1" ht="19.5" thickBot="1">
      <c r="B10" s="388" t="s">
        <v>29</v>
      </c>
      <c r="C10" s="388" t="s">
        <v>188</v>
      </c>
      <c r="E10" s="380"/>
      <c r="F10" s="394"/>
      <c r="G10" s="641"/>
      <c r="H10" s="642"/>
      <c r="I10" s="383"/>
    </row>
    <row r="11" spans="2:10" s="382" customFormat="1">
      <c r="B11" s="390" t="s">
        <v>166</v>
      </c>
      <c r="C11" s="391" t="s">
        <v>167</v>
      </c>
      <c r="E11" s="412"/>
      <c r="F11" s="413"/>
      <c r="G11" s="643"/>
      <c r="H11" s="642"/>
      <c r="I11" s="383"/>
    </row>
    <row r="12" spans="2:10" s="382" customFormat="1">
      <c r="B12" s="392" t="s">
        <v>168</v>
      </c>
      <c r="C12" s="411" t="s">
        <v>169</v>
      </c>
      <c r="D12" s="414"/>
      <c r="E12" s="415"/>
      <c r="F12" s="416"/>
      <c r="G12" s="415"/>
    </row>
    <row r="13" spans="2:10" s="382" customFormat="1" ht="15.75">
      <c r="B13" s="392" t="s">
        <v>170</v>
      </c>
      <c r="C13" s="411" t="s">
        <v>171</v>
      </c>
      <c r="D13" s="417"/>
      <c r="E13" s="419" t="s">
        <v>56</v>
      </c>
      <c r="F13" s="420"/>
      <c r="G13" s="418"/>
    </row>
    <row r="14" spans="2:10" s="382" customFormat="1" ht="15.75" thickBot="1">
      <c r="B14" s="392" t="s">
        <v>172</v>
      </c>
      <c r="C14" s="393" t="s">
        <v>173</v>
      </c>
      <c r="E14" s="419" t="s">
        <v>190</v>
      </c>
      <c r="F14" s="179"/>
      <c r="G14" s="422" t="s">
        <v>193</v>
      </c>
    </row>
    <row r="15" spans="2:10" s="382" customFormat="1" ht="15.75" thickBot="1">
      <c r="B15" s="392" t="s">
        <v>174</v>
      </c>
      <c r="C15" s="393" t="s">
        <v>175</v>
      </c>
      <c r="E15" s="395" t="s">
        <v>184</v>
      </c>
      <c r="F15" s="396" t="s">
        <v>187</v>
      </c>
      <c r="G15" s="396" t="s">
        <v>185</v>
      </c>
      <c r="H15" s="396" t="s">
        <v>186</v>
      </c>
    </row>
    <row r="16" spans="2:10" ht="15.75" thickBot="1">
      <c r="B16" s="386"/>
      <c r="C16" s="387"/>
      <c r="E16" s="397">
        <v>1</v>
      </c>
      <c r="F16" s="398">
        <v>3200000000</v>
      </c>
      <c r="G16" s="399" t="s">
        <v>32</v>
      </c>
      <c r="H16" s="400" t="s">
        <v>254</v>
      </c>
    </row>
    <row r="17" spans="2:9" ht="29.25" customHeight="1">
      <c r="D17" s="401"/>
      <c r="E17" s="409"/>
      <c r="F17" s="409"/>
      <c r="G17" s="409"/>
      <c r="H17" s="410"/>
      <c r="I17" s="401"/>
    </row>
    <row r="18" spans="2:9">
      <c r="E18" s="421" t="s">
        <v>191</v>
      </c>
      <c r="F18" s="422"/>
    </row>
    <row r="19" spans="2:9" ht="15.75" thickBot="1">
      <c r="B19" s="423"/>
      <c r="C19" s="424"/>
      <c r="D19" s="308"/>
      <c r="E19" s="419" t="s">
        <v>192</v>
      </c>
      <c r="F19" s="422"/>
      <c r="G19" s="422" t="s">
        <v>193</v>
      </c>
    </row>
    <row r="20" spans="2:9" ht="15.75" thickBot="1">
      <c r="B20" s="423" t="s">
        <v>8</v>
      </c>
      <c r="C20" s="425"/>
      <c r="D20" s="308"/>
      <c r="E20" s="395" t="s">
        <v>184</v>
      </c>
      <c r="F20" s="396" t="s">
        <v>187</v>
      </c>
      <c r="G20" s="396" t="s">
        <v>185</v>
      </c>
      <c r="H20" s="396" t="s">
        <v>186</v>
      </c>
    </row>
    <row r="21" spans="2:9" ht="15.75" thickBot="1">
      <c r="E21" s="397">
        <v>1</v>
      </c>
      <c r="F21" s="398">
        <v>3200000000</v>
      </c>
      <c r="G21" s="399" t="s">
        <v>32</v>
      </c>
      <c r="H21" s="400">
        <v>669867</v>
      </c>
    </row>
    <row r="22" spans="2:9" s="446" customFormat="1">
      <c r="E22" s="577"/>
      <c r="F22" s="577"/>
      <c r="G22" s="577"/>
      <c r="H22" s="578"/>
    </row>
    <row r="23" spans="2:9" s="446" customFormat="1">
      <c r="E23" s="421" t="s">
        <v>191</v>
      </c>
      <c r="F23" s="422"/>
      <c r="G23" s="308"/>
      <c r="H23" s="308"/>
    </row>
    <row r="24" spans="2:9" s="446" customFormat="1" ht="15.75" thickBot="1">
      <c r="E24" s="419" t="s">
        <v>192</v>
      </c>
      <c r="F24" s="422"/>
      <c r="G24" s="422" t="s">
        <v>193</v>
      </c>
      <c r="H24" s="308"/>
    </row>
    <row r="25" spans="2:9" s="446" customFormat="1" ht="15.75" thickBot="1">
      <c r="E25" s="395" t="s">
        <v>184</v>
      </c>
      <c r="F25" s="396" t="s">
        <v>187</v>
      </c>
      <c r="G25" s="396" t="s">
        <v>185</v>
      </c>
      <c r="H25" s="396" t="s">
        <v>186</v>
      </c>
    </row>
    <row r="26" spans="2:9" s="446" customFormat="1" ht="15.75" thickBot="1">
      <c r="E26" s="397">
        <v>1</v>
      </c>
      <c r="F26" s="398">
        <v>3200000000</v>
      </c>
      <c r="G26" s="399" t="s">
        <v>32</v>
      </c>
      <c r="H26" s="400">
        <v>669867</v>
      </c>
    </row>
    <row r="27" spans="2:9" s="446" customFormat="1">
      <c r="E27" s="577"/>
      <c r="F27" s="577"/>
      <c r="G27" s="577"/>
      <c r="H27" s="578"/>
    </row>
    <row r="28" spans="2:9" s="446" customFormat="1">
      <c r="E28" s="421" t="s">
        <v>191</v>
      </c>
      <c r="F28" s="422"/>
      <c r="G28" s="308"/>
      <c r="H28" s="308"/>
    </row>
    <row r="29" spans="2:9" s="446" customFormat="1" ht="15.75" thickBot="1">
      <c r="E29" s="419" t="s">
        <v>192</v>
      </c>
      <c r="F29" s="422"/>
      <c r="G29" s="422" t="s">
        <v>193</v>
      </c>
      <c r="H29" s="308"/>
    </row>
    <row r="30" spans="2:9" ht="41.25" customHeight="1" thickBot="1">
      <c r="E30" s="395" t="s">
        <v>184</v>
      </c>
      <c r="F30" s="396" t="s">
        <v>187</v>
      </c>
      <c r="G30" s="396" t="s">
        <v>185</v>
      </c>
      <c r="H30" s="396" t="s">
        <v>186</v>
      </c>
    </row>
    <row r="31" spans="2:9" ht="15.75" thickBot="1">
      <c r="E31" s="397">
        <v>1</v>
      </c>
      <c r="F31" s="398">
        <v>3200000000</v>
      </c>
      <c r="G31" s="399" t="s">
        <v>32</v>
      </c>
      <c r="H31" s="400">
        <v>669867</v>
      </c>
    </row>
    <row r="32" spans="2:9" s="308" customFormat="1">
      <c r="E32" s="575"/>
      <c r="F32" s="575"/>
      <c r="G32" s="575"/>
      <c r="H32" s="576"/>
    </row>
    <row r="33" spans="5:8" ht="15.75" thickBot="1">
      <c r="E33" s="422" t="s">
        <v>194</v>
      </c>
      <c r="F33" s="422"/>
      <c r="G33" s="422" t="s">
        <v>193</v>
      </c>
    </row>
    <row r="34" spans="5:8" ht="15.75" thickBot="1">
      <c r="E34" s="395" t="s">
        <v>184</v>
      </c>
      <c r="F34" s="396" t="s">
        <v>187</v>
      </c>
      <c r="G34" s="396" t="s">
        <v>185</v>
      </c>
      <c r="H34" s="396" t="s">
        <v>186</v>
      </c>
    </row>
    <row r="35" spans="5:8" ht="15.75" thickBot="1">
      <c r="E35" s="397">
        <v>1</v>
      </c>
      <c r="F35" s="398">
        <v>3200000000</v>
      </c>
      <c r="G35" s="399" t="s">
        <v>32</v>
      </c>
      <c r="H35" s="400" t="s">
        <v>195</v>
      </c>
    </row>
  </sheetData>
  <mergeCells count="10">
    <mergeCell ref="B2:C2"/>
    <mergeCell ref="G10:H10"/>
    <mergeCell ref="G11:H11"/>
    <mergeCell ref="G8:H8"/>
    <mergeCell ref="G9:H9"/>
    <mergeCell ref="G3:H3"/>
    <mergeCell ref="G4:H4"/>
    <mergeCell ref="G5:H5"/>
    <mergeCell ref="G6:H6"/>
    <mergeCell ref="G7:H7"/>
  </mergeCells>
  <hyperlinks>
    <hyperlink ref="E18" r:id="rId1" display="http://www.mercantil.com/empresa/hospital-regional-de-copiapo/copiapo/300013193/esp" xr:uid="{00000000-0004-0000-0800-000000000000}"/>
    <hyperlink ref="E23" r:id="rId2" display="http://www.mercantil.com/empresa/hospital-regional-de-copiapo/copiapo/300013193/esp" xr:uid="{00000000-0004-0000-0800-000001000000}"/>
    <hyperlink ref="E28" r:id="rId3" display="http://www.mercantil.com/empresa/hospital-regional-de-copiapo/copiapo/300013193/esp" xr:uid="{00000000-0004-0000-0800-000002000000}"/>
  </hyperlinks>
  <pageMargins left="0.7" right="0.7" top="0.75" bottom="0.75" header="0.3" footer="0.3"/>
  <pageSetup paperSize="9" orientation="portrait" horizontalDpi="300" verticalDpi="300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0"/>
  <sheetViews>
    <sheetView workbookViewId="0">
      <selection activeCell="M3" sqref="M3"/>
    </sheetView>
  </sheetViews>
  <sheetFormatPr baseColWidth="10" defaultRowHeight="15"/>
  <cols>
    <col min="1" max="1" width="6.140625" style="402" customWidth="1"/>
  </cols>
  <sheetData>
    <row r="1" spans="1:11" s="308" customFormat="1" ht="21">
      <c r="A1" s="402"/>
      <c r="H1" s="649" t="s">
        <v>203</v>
      </c>
      <c r="I1" s="649"/>
      <c r="J1" s="649"/>
      <c r="K1" s="649"/>
    </row>
    <row r="2" spans="1:11" s="179" customFormat="1" ht="21">
      <c r="A2" s="408"/>
      <c r="H2" s="649" t="s">
        <v>204</v>
      </c>
      <c r="I2" s="649"/>
      <c r="J2" s="649"/>
      <c r="K2" s="649"/>
    </row>
    <row r="3" spans="1:11" s="179" customFormat="1" ht="82.5" customHeight="1">
      <c r="A3" s="408"/>
    </row>
    <row r="4" spans="1:11" s="179" customFormat="1">
      <c r="A4" s="408"/>
    </row>
    <row r="5" spans="1:11" s="179" customFormat="1" ht="15" customHeight="1">
      <c r="A5" s="650" t="s">
        <v>199</v>
      </c>
      <c r="B5" s="650"/>
      <c r="C5" s="650"/>
      <c r="D5" s="650"/>
      <c r="E5" s="650"/>
      <c r="F5" s="650"/>
      <c r="G5" s="650"/>
      <c r="H5" s="650"/>
      <c r="I5" s="650"/>
      <c r="J5" s="650"/>
      <c r="K5" s="650"/>
    </row>
    <row r="6" spans="1:11" s="179" customFormat="1" ht="23.25" customHeight="1">
      <c r="A6" s="650"/>
      <c r="B6" s="650"/>
      <c r="C6" s="650"/>
      <c r="D6" s="650"/>
      <c r="E6" s="650"/>
      <c r="F6" s="650"/>
      <c r="G6" s="650"/>
      <c r="H6" s="650"/>
      <c r="I6" s="650"/>
      <c r="J6" s="650"/>
      <c r="K6" s="650"/>
    </row>
    <row r="7" spans="1:11" s="179" customFormat="1" ht="15" customHeight="1">
      <c r="A7" s="650"/>
      <c r="B7" s="650"/>
      <c r="C7" s="650"/>
      <c r="D7" s="650"/>
      <c r="E7" s="650"/>
      <c r="F7" s="650"/>
      <c r="G7" s="650"/>
      <c r="H7" s="650"/>
      <c r="I7" s="650"/>
      <c r="J7" s="650"/>
      <c r="K7" s="650"/>
    </row>
    <row r="8" spans="1:11" s="179" customFormat="1" ht="29.25" customHeight="1">
      <c r="A8" s="650"/>
      <c r="B8" s="650"/>
      <c r="C8" s="650"/>
      <c r="D8" s="650"/>
      <c r="E8" s="650"/>
      <c r="F8" s="650"/>
      <c r="G8" s="650"/>
      <c r="H8" s="650"/>
      <c r="I8" s="650"/>
      <c r="J8" s="650"/>
      <c r="K8" s="650"/>
    </row>
    <row r="9" spans="1:11" s="179" customFormat="1" ht="15" customHeight="1">
      <c r="A9" s="650"/>
      <c r="B9" s="650"/>
      <c r="C9" s="650"/>
      <c r="D9" s="650"/>
      <c r="E9" s="650"/>
      <c r="F9" s="650"/>
      <c r="G9" s="650"/>
      <c r="H9" s="650"/>
      <c r="I9" s="650"/>
      <c r="J9" s="650"/>
      <c r="K9" s="650"/>
    </row>
    <row r="10" spans="1:11" s="179" customFormat="1" ht="15" customHeight="1">
      <c r="A10" s="651" t="s">
        <v>200</v>
      </c>
      <c r="B10" s="651"/>
      <c r="C10" s="651"/>
      <c r="D10" s="651"/>
      <c r="E10" s="651"/>
      <c r="F10" s="651"/>
      <c r="G10" s="651"/>
      <c r="H10" s="651"/>
      <c r="I10" s="651"/>
      <c r="J10" s="651"/>
      <c r="K10" s="651"/>
    </row>
    <row r="11" spans="1:11" s="179" customFormat="1" ht="36.75" customHeight="1">
      <c r="A11" s="651"/>
      <c r="B11" s="651"/>
      <c r="C11" s="651"/>
      <c r="D11" s="651"/>
      <c r="E11" s="651"/>
      <c r="F11" s="651"/>
      <c r="G11" s="651"/>
      <c r="H11" s="651"/>
      <c r="I11" s="651"/>
      <c r="J11" s="651"/>
      <c r="K11" s="651"/>
    </row>
    <row r="12" spans="1:11" s="179" customFormat="1" ht="15" customHeight="1">
      <c r="A12" s="651"/>
      <c r="B12" s="651"/>
      <c r="C12" s="651"/>
      <c r="D12" s="651"/>
      <c r="E12" s="651"/>
      <c r="F12" s="651"/>
      <c r="G12" s="651"/>
      <c r="H12" s="651"/>
      <c r="I12" s="651"/>
      <c r="J12" s="651"/>
      <c r="K12" s="651"/>
    </row>
    <row r="13" spans="1:11" ht="15" customHeight="1">
      <c r="A13" s="651"/>
      <c r="B13" s="651"/>
      <c r="C13" s="651"/>
      <c r="D13" s="651"/>
      <c r="E13" s="651"/>
      <c r="F13" s="651"/>
      <c r="G13" s="651"/>
      <c r="H13" s="651"/>
      <c r="I13" s="651"/>
      <c r="J13" s="651"/>
      <c r="K13" s="651"/>
    </row>
    <row r="14" spans="1:11" ht="15" customHeight="1">
      <c r="A14" s="651"/>
      <c r="B14" s="651"/>
      <c r="C14" s="651"/>
      <c r="D14" s="651"/>
      <c r="E14" s="651"/>
      <c r="F14" s="651"/>
      <c r="G14" s="651"/>
      <c r="H14" s="651"/>
      <c r="I14" s="651"/>
      <c r="J14" s="651"/>
      <c r="K14" s="651"/>
    </row>
    <row r="15" spans="1:11" ht="15" customHeight="1">
      <c r="A15" s="651"/>
      <c r="B15" s="651"/>
      <c r="C15" s="651"/>
      <c r="D15" s="651"/>
      <c r="E15" s="651"/>
      <c r="F15" s="651"/>
      <c r="G15" s="651"/>
      <c r="H15" s="651"/>
      <c r="I15" s="651"/>
      <c r="J15" s="651"/>
      <c r="K15" s="651"/>
    </row>
    <row r="17" spans="1:3" ht="58.5" customHeight="1"/>
    <row r="18" spans="1:3" ht="51" customHeight="1"/>
    <row r="19" spans="1:3" s="440" customFormat="1" ht="23.25">
      <c r="A19" s="439"/>
      <c r="B19" s="441" t="s">
        <v>201</v>
      </c>
      <c r="C19" s="442"/>
    </row>
    <row r="20" spans="1:3" s="440" customFormat="1" ht="23.25">
      <c r="A20" s="439"/>
      <c r="B20" s="441" t="s">
        <v>202</v>
      </c>
      <c r="C20" s="442"/>
    </row>
  </sheetData>
  <mergeCells count="4">
    <mergeCell ref="H1:K1"/>
    <mergeCell ref="H2:K2"/>
    <mergeCell ref="A5:K9"/>
    <mergeCell ref="A10:K15"/>
  </mergeCells>
  <pageMargins left="0.25" right="0.25" top="0.75" bottom="0.75" header="0.3" footer="0.3"/>
  <pageSetup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I9"/>
  <sheetViews>
    <sheetView workbookViewId="0">
      <selection activeCell="E8" sqref="E8"/>
    </sheetView>
  </sheetViews>
  <sheetFormatPr baseColWidth="10" defaultRowHeight="15"/>
  <cols>
    <col min="1" max="1" width="8.140625" customWidth="1"/>
    <col min="2" max="2" width="10" customWidth="1"/>
    <col min="3" max="3" width="33.7109375" customWidth="1"/>
  </cols>
  <sheetData>
    <row r="2" spans="1:9" ht="15.75" thickBot="1"/>
    <row r="3" spans="1:9" s="463" customFormat="1" ht="21.75" thickBot="1">
      <c r="A3" s="652">
        <v>43040</v>
      </c>
      <c r="B3" s="653"/>
      <c r="C3" s="653"/>
      <c r="D3" s="653"/>
      <c r="E3" s="653"/>
      <c r="F3" s="653"/>
      <c r="G3" s="653"/>
      <c r="H3" s="653"/>
      <c r="I3" s="654"/>
    </row>
    <row r="4" spans="1:9" ht="15.75" thickBot="1">
      <c r="A4" s="464" t="s">
        <v>210</v>
      </c>
      <c r="B4" s="465" t="s">
        <v>211</v>
      </c>
      <c r="C4" s="465" t="s">
        <v>212</v>
      </c>
      <c r="D4" s="465" t="s">
        <v>213</v>
      </c>
      <c r="E4" s="465" t="s">
        <v>214</v>
      </c>
      <c r="F4" s="465" t="s">
        <v>215</v>
      </c>
      <c r="G4" s="465" t="s">
        <v>216</v>
      </c>
      <c r="H4" s="466" t="s">
        <v>217</v>
      </c>
      <c r="I4" s="465" t="s">
        <v>218</v>
      </c>
    </row>
    <row r="5" spans="1:9" ht="15.75" thickBot="1">
      <c r="A5" s="467" t="s">
        <v>219</v>
      </c>
      <c r="B5" s="468" t="s">
        <v>209</v>
      </c>
      <c r="C5" s="468" t="s">
        <v>220</v>
      </c>
      <c r="D5" s="469">
        <v>1305000</v>
      </c>
      <c r="E5" s="468">
        <v>7173</v>
      </c>
      <c r="F5" s="468">
        <v>4700014075</v>
      </c>
      <c r="G5" s="468" t="s">
        <v>221</v>
      </c>
      <c r="H5" s="468" t="s">
        <v>222</v>
      </c>
      <c r="I5" s="470"/>
    </row>
    <row r="6" spans="1:9" ht="15.75" thickBot="1">
      <c r="A6" s="467" t="s">
        <v>219</v>
      </c>
      <c r="B6" s="468" t="s">
        <v>223</v>
      </c>
      <c r="C6" s="468" t="s">
        <v>224</v>
      </c>
      <c r="D6" s="469">
        <v>275977</v>
      </c>
      <c r="E6" s="468">
        <v>7172</v>
      </c>
      <c r="F6" s="468">
        <v>4700013202</v>
      </c>
      <c r="G6" s="468" t="s">
        <v>221</v>
      </c>
      <c r="H6" s="468" t="s">
        <v>225</v>
      </c>
      <c r="I6" s="468"/>
    </row>
    <row r="7" spans="1:9" ht="15.75" thickBot="1">
      <c r="A7" s="467" t="s">
        <v>219</v>
      </c>
      <c r="B7" s="468" t="s">
        <v>226</v>
      </c>
      <c r="C7" s="468" t="s">
        <v>227</v>
      </c>
      <c r="D7" s="469">
        <v>137200</v>
      </c>
      <c r="E7" s="468">
        <v>7206</v>
      </c>
      <c r="F7" s="468">
        <v>768314</v>
      </c>
      <c r="G7" s="468" t="s">
        <v>228</v>
      </c>
      <c r="H7" s="468" t="s">
        <v>229</v>
      </c>
      <c r="I7" s="468"/>
    </row>
    <row r="8" spans="1:9" ht="15.75" thickBot="1">
      <c r="A8" s="467" t="s">
        <v>219</v>
      </c>
      <c r="B8" s="468" t="s">
        <v>226</v>
      </c>
      <c r="C8" s="468" t="s">
        <v>230</v>
      </c>
      <c r="D8" s="469">
        <v>451723</v>
      </c>
      <c r="E8" s="468">
        <v>7207</v>
      </c>
      <c r="F8" s="468"/>
      <c r="G8" s="468" t="s">
        <v>231</v>
      </c>
      <c r="H8" s="468" t="s">
        <v>232</v>
      </c>
      <c r="I8" s="468"/>
    </row>
    <row r="9" spans="1:9" ht="15.75" thickBot="1">
      <c r="A9" s="467" t="s">
        <v>219</v>
      </c>
      <c r="B9" s="468" t="s">
        <v>223</v>
      </c>
      <c r="C9" s="468" t="s">
        <v>233</v>
      </c>
      <c r="D9" s="469">
        <v>1910130</v>
      </c>
      <c r="E9" s="468">
        <v>7194</v>
      </c>
      <c r="F9" s="468"/>
      <c r="G9" s="468" t="s">
        <v>234</v>
      </c>
      <c r="H9" s="468" t="s">
        <v>235</v>
      </c>
      <c r="I9" s="468"/>
    </row>
  </sheetData>
  <mergeCells count="1">
    <mergeCell ref="A3:I3"/>
  </mergeCells>
  <pageMargins left="0.7" right="0.7" top="0.75" bottom="0.75" header="0.3" footer="0.3"/>
  <pageSetup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E14"/>
  <sheetViews>
    <sheetView workbookViewId="0">
      <selection activeCell="B9" sqref="B9:E14"/>
    </sheetView>
  </sheetViews>
  <sheetFormatPr baseColWidth="10" defaultRowHeight="15"/>
  <cols>
    <col min="1" max="1" width="3.140625" customWidth="1"/>
    <col min="3" max="3" width="13.28515625" customWidth="1"/>
    <col min="4" max="4" width="13" customWidth="1"/>
    <col min="5" max="5" width="9.42578125" customWidth="1"/>
  </cols>
  <sheetData>
    <row r="2" spans="2:5" ht="15.75" thickBot="1"/>
    <row r="3" spans="2:5" ht="21">
      <c r="B3" s="476" t="s">
        <v>236</v>
      </c>
      <c r="C3" s="477"/>
      <c r="D3" s="478"/>
    </row>
    <row r="4" spans="2:5" ht="15.75">
      <c r="B4" s="479" t="s">
        <v>237</v>
      </c>
      <c r="C4" s="474"/>
      <c r="D4" s="480"/>
    </row>
    <row r="5" spans="2:5" ht="15.75">
      <c r="B5" s="481" t="s">
        <v>239</v>
      </c>
      <c r="C5" s="659" t="s">
        <v>238</v>
      </c>
      <c r="D5" s="660"/>
    </row>
    <row r="6" spans="2:5" ht="15.75">
      <c r="B6" s="482" t="s">
        <v>240</v>
      </c>
      <c r="C6" s="475"/>
      <c r="D6" s="480"/>
    </row>
    <row r="7" spans="2:5" ht="15.75" thickBot="1">
      <c r="B7" s="483"/>
      <c r="C7" s="484"/>
      <c r="D7" s="485"/>
    </row>
    <row r="8" spans="2:5" ht="15.75" thickBot="1"/>
    <row r="9" spans="2:5" s="472" customFormat="1" ht="27" customHeight="1">
      <c r="B9" s="486" t="s">
        <v>241</v>
      </c>
      <c r="C9" s="487"/>
      <c r="D9" s="487"/>
      <c r="E9" s="488"/>
    </row>
    <row r="10" spans="2:5">
      <c r="B10" s="489" t="s">
        <v>243</v>
      </c>
      <c r="C10" s="402"/>
      <c r="D10" s="402"/>
      <c r="E10" s="480"/>
    </row>
    <row r="11" spans="2:5" s="473" customFormat="1" ht="15.75">
      <c r="B11" s="657" t="s">
        <v>244</v>
      </c>
      <c r="C11" s="658"/>
      <c r="D11" s="658"/>
      <c r="E11" s="490"/>
    </row>
    <row r="12" spans="2:5" s="471" customFormat="1" ht="21">
      <c r="B12" s="655" t="s">
        <v>242</v>
      </c>
      <c r="C12" s="656"/>
      <c r="D12" s="656"/>
      <c r="E12" s="491"/>
    </row>
    <row r="13" spans="2:5" s="473" customFormat="1" ht="21">
      <c r="B13" s="655" t="s">
        <v>245</v>
      </c>
      <c r="C13" s="656"/>
      <c r="D13" s="656"/>
      <c r="E13" s="490"/>
    </row>
    <row r="14" spans="2:5" ht="15.75" thickBot="1">
      <c r="B14" s="483"/>
      <c r="C14" s="484"/>
      <c r="D14" s="484"/>
      <c r="E14" s="485"/>
    </row>
  </sheetData>
  <mergeCells count="4">
    <mergeCell ref="B12:D12"/>
    <mergeCell ref="B13:D13"/>
    <mergeCell ref="B11:D11"/>
    <mergeCell ref="C5:D5"/>
  </mergeCells>
  <hyperlinks>
    <hyperlink ref="C5" r:id="rId1" display="tel:305 594-0000" xr:uid="{00000000-0004-0000-0B00-000000000000}"/>
  </hyperlinks>
  <pageMargins left="0.7" right="0.7" top="0.75" bottom="0.75" header="0.3" footer="0.3"/>
  <pageSetup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G15"/>
  <sheetViews>
    <sheetView topLeftCell="B1" workbookViewId="0">
      <selection activeCell="H14" sqref="H14"/>
    </sheetView>
  </sheetViews>
  <sheetFormatPr baseColWidth="10" defaultRowHeight="15"/>
  <cols>
    <col min="1" max="1" width="7.28515625" hidden="1" customWidth="1"/>
    <col min="2" max="2" width="2.140625" customWidth="1"/>
    <col min="3" max="3" width="46.42578125" customWidth="1"/>
    <col min="4" max="4" width="35.140625" customWidth="1"/>
    <col min="7" max="7" width="10.140625" customWidth="1"/>
  </cols>
  <sheetData>
    <row r="3" spans="3:7" ht="15.75" thickBot="1"/>
    <row r="4" spans="3:7" ht="15.75" thickBot="1">
      <c r="C4" s="598"/>
      <c r="D4" s="599" t="s">
        <v>289</v>
      </c>
      <c r="E4" s="600"/>
      <c r="F4" s="601"/>
      <c r="G4" s="602"/>
    </row>
    <row r="5" spans="3:7" ht="15.75" thickBot="1">
      <c r="C5" s="603" t="s">
        <v>6</v>
      </c>
      <c r="D5" s="604"/>
      <c r="E5" s="600"/>
      <c r="F5" s="605"/>
      <c r="G5" s="602"/>
    </row>
    <row r="6" spans="3:7" ht="15.75" thickBot="1">
      <c r="C6" s="603" t="s">
        <v>8</v>
      </c>
      <c r="D6" s="606"/>
      <c r="E6" s="600"/>
      <c r="F6" s="607"/>
      <c r="G6" s="602"/>
    </row>
    <row r="7" spans="3:7" ht="15.75" thickBot="1">
      <c r="C7" s="603" t="s">
        <v>290</v>
      </c>
      <c r="D7" s="608"/>
      <c r="E7" s="600"/>
      <c r="F7" s="607" t="s">
        <v>11</v>
      </c>
      <c r="G7" s="602"/>
    </row>
    <row r="8" spans="3:7" ht="15.75" thickBot="1">
      <c r="C8" s="609" t="s">
        <v>13</v>
      </c>
      <c r="D8" s="610"/>
      <c r="E8" s="600"/>
      <c r="F8" s="611"/>
      <c r="G8" s="602"/>
    </row>
    <row r="9" spans="3:7" ht="15.75" thickBot="1">
      <c r="C9" s="603" t="s">
        <v>14</v>
      </c>
      <c r="D9" s="608"/>
      <c r="E9" s="600"/>
      <c r="F9" s="611"/>
      <c r="G9" s="602"/>
    </row>
    <row r="10" spans="3:7" ht="15.75" thickBot="1">
      <c r="C10" s="612" t="s">
        <v>16</v>
      </c>
      <c r="D10" s="613"/>
      <c r="E10" s="600"/>
      <c r="F10" s="602"/>
      <c r="G10" s="602"/>
    </row>
    <row r="11" spans="3:7" ht="15.75" thickBot="1">
      <c r="C11" s="614" t="s">
        <v>17</v>
      </c>
      <c r="D11" s="615"/>
      <c r="E11" s="600"/>
      <c r="F11" s="602"/>
      <c r="G11" s="602"/>
    </row>
    <row r="12" spans="3:7" ht="15.75" thickBot="1">
      <c r="C12" s="616" t="s">
        <v>18</v>
      </c>
      <c r="D12" s="615"/>
      <c r="E12" s="600"/>
      <c r="F12" s="602"/>
      <c r="G12" s="602"/>
    </row>
    <row r="13" spans="3:7" ht="15.75" thickBot="1">
      <c r="C13" s="617" t="s">
        <v>19</v>
      </c>
      <c r="D13" s="618" t="s">
        <v>20</v>
      </c>
      <c r="E13" s="618" t="s">
        <v>21</v>
      </c>
      <c r="F13" s="618" t="s">
        <v>22</v>
      </c>
      <c r="G13" s="619" t="s">
        <v>23</v>
      </c>
    </row>
    <row r="14" spans="3:7" ht="15.75" thickBot="1">
      <c r="C14" s="617"/>
      <c r="D14" s="608"/>
      <c r="E14" s="613"/>
      <c r="F14" s="620"/>
      <c r="G14" s="621"/>
    </row>
    <row r="15" spans="3:7" ht="15.75" thickBot="1">
      <c r="C15" s="617"/>
      <c r="D15" s="608"/>
      <c r="E15" s="618"/>
      <c r="F15" s="622" t="s">
        <v>58</v>
      </c>
      <c r="G15" s="621"/>
    </row>
  </sheetData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1</vt:lpstr>
      <vt:lpstr>2</vt:lpstr>
      <vt:lpstr>3</vt:lpstr>
      <vt:lpstr>4</vt:lpstr>
      <vt:lpstr>Hoja4</vt:lpstr>
      <vt:lpstr>5</vt:lpstr>
      <vt:lpstr>6</vt:lpstr>
      <vt:lpstr>Detalle de Facturacion </vt:lpstr>
      <vt:lpstr>Codigos </vt:lpstr>
      <vt:lpstr>Hoja1</vt:lpstr>
      <vt:lpstr>Hoja3</vt:lpstr>
      <vt:lpstr>Hoja2</vt:lpstr>
      <vt:lpstr>Hoja5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cyanez</cp:lastModifiedBy>
  <cp:lastPrinted>2018-01-03T16:01:55Z</cp:lastPrinted>
  <dcterms:created xsi:type="dcterms:W3CDTF">2016-04-27T13:00:55Z</dcterms:created>
  <dcterms:modified xsi:type="dcterms:W3CDTF">2019-01-02T20:30:59Z</dcterms:modified>
</cp:coreProperties>
</file>