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Presupuestos\FACTURACION\FACTURACION 2016\"/>
    </mc:Choice>
  </mc:AlternateContent>
  <bookViews>
    <workbookView xWindow="0" yWindow="0" windowWidth="20490" windowHeight="7455" tabRatio="574" firstSheet="6" activeTab="6"/>
  </bookViews>
  <sheets>
    <sheet name="1" sheetId="2" r:id="rId1"/>
    <sheet name="2" sheetId="3" r:id="rId2"/>
    <sheet name="3" sheetId="5" r:id="rId3"/>
    <sheet name="4" sheetId="6" r:id="rId4"/>
    <sheet name="5" sheetId="7" r:id="rId5"/>
    <sheet name="6" sheetId="8" r:id="rId6"/>
    <sheet name="Detalle de Facturacion " sheetId="1" r:id="rId7"/>
    <sheet name="Codigos " sheetId="4" r:id="rId8"/>
    <sheet name="Hoja1" sheetId="9" r:id="rId9"/>
  </sheets>
  <calcPr calcId="152511"/>
</workbook>
</file>

<file path=xl/calcChain.xml><?xml version="1.0" encoding="utf-8"?>
<calcChain xmlns="http://schemas.openxmlformats.org/spreadsheetml/2006/main">
  <c r="G27" i="1" l="1"/>
  <c r="G26" i="1"/>
  <c r="G25" i="1"/>
  <c r="G24" i="1"/>
  <c r="C25" i="1"/>
  <c r="C24" i="1"/>
  <c r="F33" i="1" l="1"/>
  <c r="F32" i="1"/>
  <c r="F31" i="1"/>
  <c r="F30" i="1"/>
  <c r="C23" i="1"/>
  <c r="C26" i="1" s="1"/>
  <c r="F16" i="3" l="1"/>
  <c r="F42" i="7" l="1"/>
  <c r="F60" i="5" l="1"/>
  <c r="F30" i="5" l="1"/>
  <c r="F15" i="5" l="1"/>
  <c r="F80" i="6" l="1"/>
  <c r="F79" i="6"/>
  <c r="F82" i="6" s="1"/>
  <c r="F59" i="7" l="1"/>
  <c r="F57" i="7"/>
  <c r="F60" i="7" s="1"/>
  <c r="F30" i="6" l="1"/>
  <c r="F31" i="6"/>
  <c r="F70" i="3"/>
  <c r="F69" i="3"/>
  <c r="F73" i="3" s="1"/>
  <c r="F76" i="8"/>
  <c r="F75" i="8"/>
  <c r="F78" i="8" s="1"/>
  <c r="F46" i="8"/>
  <c r="F61" i="6" l="1"/>
  <c r="F61" i="8" l="1"/>
  <c r="F74" i="7"/>
  <c r="F15" i="8"/>
  <c r="F77" i="5" l="1"/>
  <c r="F78" i="5"/>
  <c r="F76" i="5"/>
  <c r="F75" i="5"/>
  <c r="F79" i="5" s="1"/>
  <c r="F35" i="3" l="1"/>
  <c r="F32" i="3"/>
  <c r="F31" i="3"/>
  <c r="F30" i="3"/>
  <c r="F39" i="3" s="1"/>
  <c r="F45" i="6" l="1"/>
  <c r="F46" i="6" s="1"/>
  <c r="F61" i="5" l="1"/>
  <c r="F46" i="5" l="1"/>
  <c r="F53" i="3" l="1"/>
  <c r="F55" i="3" s="1"/>
  <c r="F31" i="5"/>
  <c r="F15" i="7" l="1"/>
  <c r="F43" i="7"/>
  <c r="F29" i="7"/>
  <c r="F88" i="3" l="1"/>
  <c r="F60" i="2" l="1"/>
  <c r="F61" i="2" s="1"/>
  <c r="F45" i="2"/>
  <c r="F46" i="2" s="1"/>
  <c r="F30" i="2"/>
  <c r="F31" i="2" s="1"/>
  <c r="F15" i="2"/>
  <c r="F16" i="2" s="1"/>
  <c r="F16" i="6" l="1"/>
  <c r="F16" i="5" l="1"/>
  <c r="F76" i="2" l="1"/>
</calcChain>
</file>

<file path=xl/sharedStrings.xml><?xml version="1.0" encoding="utf-8"?>
<sst xmlns="http://schemas.openxmlformats.org/spreadsheetml/2006/main" count="865" uniqueCount="261">
  <si>
    <t>O/V</t>
  </si>
  <si>
    <t>Contratos por mantencion</t>
  </si>
  <si>
    <t>Total Facturado</t>
  </si>
  <si>
    <t>Total por Facturar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</si>
  <si>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</si>
  <si>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</si>
  <si>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</si>
  <si>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</si>
  <si>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</si>
  <si>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</si>
  <si>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</si>
  <si>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</si>
  <si>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</si>
  <si>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</si>
  <si>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</si>
  <si>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Contrato por mantencion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</si>
  <si>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</si>
  <si>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</si>
  <si>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</si>
  <si>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</si>
  <si>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</si>
  <si>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</si>
  <si>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</si>
  <si>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</si>
  <si>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</si>
  <si>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</si>
  <si>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</si>
  <si>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04</t>
  </si>
  <si>
    <t>Facturación 05</t>
  </si>
  <si>
    <t>CODIGOS</t>
  </si>
  <si>
    <t>111PROGRAMACION</t>
  </si>
  <si>
    <t>PROGRAMACION</t>
  </si>
  <si>
    <t>MANTENCION</t>
  </si>
  <si>
    <t>REPARACIONES VARIAS (PINTURA, )</t>
  </si>
  <si>
    <t>MANO DE OBRA</t>
  </si>
  <si>
    <t>Hospital de Copiapo</t>
  </si>
  <si>
    <t>Clínica las Lilas</t>
  </si>
  <si>
    <t>Cristian Yañez</t>
  </si>
  <si>
    <t>NO</t>
  </si>
  <si>
    <t>Facturación 06</t>
  </si>
  <si>
    <t>Facturación 07</t>
  </si>
  <si>
    <t>Facturación 08</t>
  </si>
  <si>
    <t>Facturación 09</t>
  </si>
  <si>
    <t>Facturación 10</t>
  </si>
  <si>
    <t>90.753.000-0</t>
  </si>
  <si>
    <t>SI</t>
  </si>
  <si>
    <t>Facturación 11</t>
  </si>
  <si>
    <t>Facturación 12</t>
  </si>
  <si>
    <t>Facturación 13</t>
  </si>
  <si>
    <t>Facturación 14</t>
  </si>
  <si>
    <t>Facturación 15</t>
  </si>
  <si>
    <t>Facturación 16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</si>
  <si>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</si>
  <si>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</si>
  <si>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</si>
  <si>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</si>
  <si>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</si>
  <si>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</si>
  <si>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Facturación 21</t>
  </si>
  <si>
    <t>Facturación 22</t>
  </si>
  <si>
    <t>Facturación 23</t>
  </si>
  <si>
    <t>Facturación 24</t>
  </si>
  <si>
    <t>Facturación 25</t>
  </si>
  <si>
    <t>NETO</t>
  </si>
  <si>
    <t>Facturación 26</t>
  </si>
  <si>
    <t>Facturación 27</t>
  </si>
  <si>
    <t>Facturación 28</t>
  </si>
  <si>
    <t>Facturación 29</t>
  </si>
  <si>
    <t>Facturación 30</t>
  </si>
  <si>
    <t>Clinica Alemana de Santiago</t>
  </si>
  <si>
    <t>Clinica Santa Maria</t>
  </si>
  <si>
    <t>CLINICA/HOSPITAL</t>
  </si>
  <si>
    <t>MONTO NETO</t>
  </si>
  <si>
    <t>REALIZADO</t>
  </si>
  <si>
    <t>GUIA DESPACHO</t>
  </si>
  <si>
    <t>FACTURA</t>
  </si>
  <si>
    <t>ENCARGADO</t>
  </si>
  <si>
    <t xml:space="preserve">OBSERVACIÓN </t>
  </si>
  <si>
    <t>N°</t>
  </si>
  <si>
    <t>2016-0786</t>
  </si>
  <si>
    <t>77.878.170-0</t>
  </si>
  <si>
    <t>SOCIEDAD CLINICA MAITENES MELIPILLA LTDA.</t>
  </si>
  <si>
    <t>PAINT LIGHT NEUTRAL</t>
  </si>
  <si>
    <t>COVER CONTROL HOUSING</t>
  </si>
  <si>
    <t>PAUL MEDINA</t>
  </si>
  <si>
    <t>76.133.697-5</t>
  </si>
  <si>
    <t>Hotelera Ámbar Residence Spa</t>
  </si>
  <si>
    <t>CCDIN</t>
  </si>
  <si>
    <t>PERA DE LLAMADO</t>
  </si>
  <si>
    <t>YENIFER</t>
  </si>
  <si>
    <t>61.101.030-3</t>
  </si>
  <si>
    <t>Clinica Las Condes</t>
  </si>
  <si>
    <t>81.949.100-3</t>
  </si>
  <si>
    <t>Clinica Alemana de Osorno</t>
  </si>
  <si>
    <t>CLA244</t>
  </si>
  <si>
    <t>R4K11V</t>
  </si>
  <si>
    <t>R4KESR</t>
  </si>
  <si>
    <t>Instituto del Diagnostico S.A</t>
  </si>
  <si>
    <t>92051000-0</t>
  </si>
  <si>
    <t>CLA144</t>
  </si>
  <si>
    <t>CONN8</t>
  </si>
  <si>
    <t>CONN6</t>
  </si>
  <si>
    <t>CONECTOR DE SISTEMA</t>
  </si>
  <si>
    <t xml:space="preserve">11PROGRAMACION </t>
  </si>
  <si>
    <t>PERA DE LLAMADO DE ENFERMERA</t>
  </si>
  <si>
    <t>MODULOS DE PACIENTES SIN AUDIO</t>
  </si>
  <si>
    <t>MODULOS DE AYUDA</t>
  </si>
  <si>
    <t>PROGRAMACION RAULAND 4000</t>
  </si>
  <si>
    <t>LAMPARA DE PASILLO SIN AUDIO</t>
  </si>
  <si>
    <t>99567970-1</t>
  </si>
  <si>
    <t>76.515.070-1</t>
  </si>
  <si>
    <t>Clinica Chillan S.A</t>
  </si>
  <si>
    <t>ARD5.68302025</t>
  </si>
  <si>
    <t>BACK UP BOARD WPS22 PWD/HLD</t>
  </si>
  <si>
    <t>93.930.000-7</t>
  </si>
  <si>
    <t>EM-098-16</t>
  </si>
  <si>
    <t>96.963.660-3</t>
  </si>
  <si>
    <t>Hospital Clinico Viña Del Mar</t>
  </si>
  <si>
    <t>76515070-1</t>
  </si>
  <si>
    <t>Clinica Las Lilas S.A</t>
  </si>
  <si>
    <t>CONVERSOR DE VIDEO VGA + AUDIO PLUG3.5MM A HDMI (C/FUENTE)</t>
  </si>
  <si>
    <t xml:space="preserve">CABLE HDMI REDMERE 2M. M/M BLANCO, V1.4, 3D, 34AWG 89 </t>
  </si>
  <si>
    <t xml:space="preserve">TRANSMISOR INALAMBRICO DE VIDEO HDMI 1.4 60GHZ </t>
  </si>
  <si>
    <t>MINI TECLADO INALAMBRICO MULTIMEDIA, DINON</t>
  </si>
  <si>
    <t>CONVEV-102</t>
  </si>
  <si>
    <t>MINTTEKINAL2</t>
  </si>
  <si>
    <t>70.079.000-2</t>
  </si>
  <si>
    <t>Corporacion Obra Social De Señoras Chileno Aleman</t>
  </si>
  <si>
    <t>90753000-0</t>
  </si>
  <si>
    <t>CABLE SVGA 15M M/M C/FERRITA</t>
  </si>
  <si>
    <t>VISITA TECNICA</t>
  </si>
  <si>
    <t>Victor Catalan Valenzuela</t>
  </si>
  <si>
    <t>1</t>
  </si>
  <si>
    <t>300BF</t>
  </si>
  <si>
    <t>LAMPARA XENON IN 300 W (OTROS)</t>
  </si>
  <si>
    <t>99.567.970-1</t>
  </si>
  <si>
    <t>96.770.100-9</t>
  </si>
  <si>
    <t>35034-02</t>
  </si>
  <si>
    <t>BATERIAS PACKAGE CB 08 12V 2,9A KIT 2 BAT</t>
  </si>
  <si>
    <t>CAT5E</t>
  </si>
  <si>
    <t>CAJA DE CABLES CAT5E AZUL</t>
  </si>
  <si>
    <t>5ETC00433C</t>
  </si>
  <si>
    <t>TAG DE EQUIPOS DE ACTIVO FIJO</t>
  </si>
  <si>
    <t>04-1776</t>
  </si>
  <si>
    <t>86.003.000-4</t>
  </si>
  <si>
    <t>constructora y comercial el alba LTDA</t>
  </si>
  <si>
    <t>5132/3</t>
  </si>
  <si>
    <t>LAMPRA 12V/100W (OTROS)</t>
  </si>
  <si>
    <t>CBBT48511-01</t>
  </si>
  <si>
    <t>CBBT48511-02</t>
  </si>
  <si>
    <t>HOSPITAL MILITAR</t>
  </si>
  <si>
    <t>3378-7112-SE16</t>
  </si>
  <si>
    <t>TOTALCARE LH INTERMEDIANTE SIDERAL CABLE</t>
  </si>
  <si>
    <t>TOTAL CARE RH INTERMEDIANTE SIDERAL CABLE</t>
  </si>
  <si>
    <t xml:space="preserve">PC BOARD </t>
  </si>
  <si>
    <t>TOTAL</t>
  </si>
  <si>
    <t>Clinica Alemana De Santiago</t>
  </si>
  <si>
    <t>HAND CONTROL GL5</t>
  </si>
  <si>
    <t>BATERIA KIT GL5</t>
  </si>
  <si>
    <t>DESKTOP CHARGER GL5</t>
  </si>
  <si>
    <t>CONV DE VIDEO+AUDIO PLUG3.5MM HDMI C/F</t>
  </si>
  <si>
    <t>CABLE HDMI REDM 2M M/M</t>
  </si>
  <si>
    <t>TRANSMISOR INALAM HDMI 1.4</t>
  </si>
  <si>
    <t>MINI TECLADO INALAMBRICO MULT DINON</t>
  </si>
  <si>
    <t>2</t>
  </si>
  <si>
    <t>15.310.122-1</t>
  </si>
  <si>
    <t>ESTACION DE REGISTRO/EMERGENCIA</t>
  </si>
  <si>
    <t>R4K12A</t>
  </si>
  <si>
    <t>AUDIO SINGLE CALL</t>
  </si>
  <si>
    <t>RAULAND</t>
  </si>
  <si>
    <t>R4K4020</t>
  </si>
  <si>
    <t>LCD CONSOLE</t>
  </si>
  <si>
    <t>R4KCONN8</t>
  </si>
  <si>
    <t>CONECTOR 8 PINES</t>
  </si>
  <si>
    <t>R4KCONN6</t>
  </si>
  <si>
    <t>CONECTOR 6 PINES</t>
  </si>
  <si>
    <t>PAUL</t>
  </si>
  <si>
    <t>Clinica Vespucio</t>
  </si>
  <si>
    <t>ANDRES</t>
  </si>
  <si>
    <t>COLCHON CLINICO 89X2,10</t>
  </si>
  <si>
    <t>96.898.980-4</t>
  </si>
  <si>
    <t>EM 130-16</t>
  </si>
  <si>
    <t>Clinica Ciudad del Mar</t>
  </si>
  <si>
    <t>CARLOS</t>
  </si>
  <si>
    <t>META PERSONAL</t>
  </si>
  <si>
    <t xml:space="preserve">YENIFER </t>
  </si>
  <si>
    <t>4.5</t>
  </si>
  <si>
    <t>2.5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</si>
  <si>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</si>
  <si>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</si>
  <si>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</si>
  <si>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</si>
  <si>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</si>
  <si>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</si>
  <si>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</si>
  <si>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</si>
  <si>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</si>
  <si>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</si>
  <si>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</si>
  <si>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</si>
  <si>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BT4508454</t>
  </si>
  <si>
    <t>96,963,660-3</t>
  </si>
  <si>
    <t>Hospital Clinico  Viña del Mar</t>
  </si>
  <si>
    <t>ADVANCE CASTER NEW 5 IN BRAKER/STERR</t>
  </si>
  <si>
    <t>ESTADO DE VENTAS</t>
  </si>
  <si>
    <t>96,885,950-1</t>
  </si>
  <si>
    <t>1938-16</t>
  </si>
  <si>
    <t>PERAS DE LLAMADO</t>
  </si>
  <si>
    <t>PED-00020/16</t>
  </si>
  <si>
    <t>59.188.580-4</t>
  </si>
  <si>
    <t>IBERICA DE MANTENIMIENTO S.A AGENCIA EN CHILE</t>
  </si>
  <si>
    <t>61,606,307-3</t>
  </si>
  <si>
    <t>LOGRO DE METAS</t>
  </si>
  <si>
    <t>25 UF MENSUALES</t>
  </si>
  <si>
    <t>95 UF MENSUALES</t>
  </si>
  <si>
    <t>Hospital Roberto del Rio</t>
  </si>
  <si>
    <t>Licitacion, 1 Lampara CLA244+ VISITA TEC.</t>
  </si>
  <si>
    <t>Cantidad</t>
  </si>
  <si>
    <t>Codigo</t>
  </si>
  <si>
    <t>Detalle</t>
  </si>
  <si>
    <t>P. Unitario</t>
  </si>
  <si>
    <t>Clinica Chillan</t>
  </si>
  <si>
    <t>Clinica Bicentenario</t>
  </si>
  <si>
    <t>Gestion de 1 Programacion, Sistema llamado de enfermera.</t>
  </si>
  <si>
    <t>San Jose Constructora</t>
  </si>
  <si>
    <t>01502-0236-16</t>
  </si>
  <si>
    <t>Andres</t>
  </si>
  <si>
    <t>1 Levantamiento - 1 Reparacion Sistema Elpas</t>
  </si>
  <si>
    <t>Repuesto Cama Chillan</t>
  </si>
  <si>
    <t>Hospital de Temuco</t>
  </si>
  <si>
    <t>Carlos</t>
  </si>
  <si>
    <t>Clinica Avansalud</t>
  </si>
  <si>
    <t>1 CLAR4, Tarjeta Expansora de modulos de audio.</t>
  </si>
  <si>
    <t>1488-1146-SE16</t>
  </si>
  <si>
    <t>1 Pillow Speaker, instalado en la clinica</t>
  </si>
  <si>
    <t>R4KPR400</t>
  </si>
  <si>
    <t>BATERIA BACK-UP -KIT</t>
  </si>
  <si>
    <t>R4KBK400</t>
  </si>
  <si>
    <t>BATERIA BACK UP KIT</t>
  </si>
  <si>
    <t xml:space="preserve">1 Fuente de poder, 1 Bateria de respaldo, 1 Tablero </t>
  </si>
  <si>
    <t>CODIGO</t>
  </si>
  <si>
    <t>Facturacion Mes de Noviembre</t>
  </si>
  <si>
    <t xml:space="preserve">                                     </t>
  </si>
  <si>
    <t>Mutual de Seguridad</t>
  </si>
  <si>
    <t>Jorge Carreño</t>
  </si>
  <si>
    <t>1 Carro</t>
  </si>
  <si>
    <t>Comunidad Religiosa Hermanas de la Providencia</t>
  </si>
  <si>
    <t>1 Mano de obra a cama Hill-rom, modelo advance</t>
  </si>
  <si>
    <t>TAG ACTIVO FIJO</t>
  </si>
  <si>
    <t>Ingenieria Hospitalaria S.A</t>
  </si>
  <si>
    <t>Avance de Proyecto</t>
  </si>
  <si>
    <t>Clinica Constructora L Y D S.A</t>
  </si>
  <si>
    <t>56 Low volt Lt Control-240V</t>
  </si>
  <si>
    <t>111TAB</t>
  </si>
  <si>
    <t>TABLEROS ELECTRICOS</t>
  </si>
  <si>
    <t>A espera de confirmacion para facturar</t>
  </si>
  <si>
    <t>Esperando orden de compra/ Fecha adjudicacion 30 NOV/ Mercado Publico</t>
  </si>
  <si>
    <t>NO LOGRADO</t>
  </si>
  <si>
    <t>Repuestos solicitados a fabrica / O.V SOLICITADA</t>
  </si>
  <si>
    <t>comentario</t>
  </si>
  <si>
    <t>FACTURADO / 8 TAG ACTIVO FIJHO CON 30% DCTO APLICADO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</si>
</sst>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theme="5" tint="0.59999389629810485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E20076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2"/>
      <color theme="1"/>
      <name val="Calibri"/>
      <scheme val="minor"/>
    </font>
    <font>
      <b/>
      <sz val="12"/>
      <color rgb="FF00B0F0"/>
      <name val="Calibri"/>
      <scheme val="minor"/>
    </font>
    <font>
      <b/>
      <sz val="12"/>
      <color rgb="FFFF0000"/>
      <name val="Calibri"/>
      <scheme val="minor"/>
    </font>
    <font>
      <b/>
      <sz val="12"/>
      <name val="Calibri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4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</cellStyleXfs>
  <cellXfs count="523">
    <xf numFmtId="0" fontId="0" fillId="0" borderId="0" xfId="0"/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0" fillId="0" borderId="0" xfId="0"/>
    <xf numFmtId="0" fontId="0" fillId="8" borderId="15" xfId="9" applyNumberFormat="1" applyFont="1" applyFill="1" applyBorder="1" applyAlignment="1">
      <alignment horizontal="left"/>
    </xf>
    <xf numFmtId="0" fontId="1" fillId="8" borderId="15" xfId="9" applyNumberFormat="1" applyFill="1" applyBorder="1" applyAlignment="1">
      <alignment horizontal="left"/>
    </xf>
    <xf numFmtId="0" fontId="1" fillId="8" borderId="20" xfId="9" applyNumberFormat="1" applyFill="1" applyBorder="1" applyAlignment="1">
      <alignment horizontal="left"/>
    </xf>
    <xf numFmtId="0" fontId="6" fillId="8" borderId="23" xfId="0" applyFont="1" applyFill="1" applyBorder="1" applyAlignment="1">
      <alignment horizontal="center"/>
    </xf>
    <xf numFmtId="0" fontId="10" fillId="6" borderId="13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center"/>
    </xf>
    <xf numFmtId="0" fontId="10" fillId="6" borderId="1" xfId="1" applyNumberFormat="1" applyFont="1" applyFill="1" applyBorder="1" applyAlignment="1">
      <alignment horizontal="center"/>
    </xf>
    <xf numFmtId="0" fontId="10" fillId="6" borderId="22" xfId="1" applyNumberFormat="1" applyFont="1" applyFill="1" applyBorder="1"/>
    <xf numFmtId="0" fontId="10" fillId="6" borderId="29" xfId="1" applyNumberFormat="1" applyFont="1" applyFill="1" applyBorder="1" applyAlignment="1">
      <alignment horizontal="center"/>
    </xf>
    <xf numFmtId="0" fontId="10" fillId="6" borderId="30" xfId="1" applyNumberFormat="1" applyFont="1" applyFill="1" applyBorder="1" applyAlignment="1">
      <alignment horizontal="center"/>
    </xf>
    <xf numFmtId="164" fontId="10" fillId="6" borderId="29" xfId="1" applyFont="1" applyFill="1" applyBorder="1" applyAlignment="1">
      <alignment horizontal="center"/>
    </xf>
    <xf numFmtId="164" fontId="10" fillId="6" borderId="6" xfId="1" applyFont="1" applyFill="1" applyBorder="1" applyAlignment="1">
      <alignment horizontal="center"/>
    </xf>
    <xf numFmtId="0" fontId="10" fillId="6" borderId="7" xfId="1" applyNumberFormat="1" applyFont="1" applyFill="1" applyBorder="1" applyAlignment="1">
      <alignment horizontal="center"/>
    </xf>
    <xf numFmtId="0" fontId="10" fillId="6" borderId="34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20" fillId="0" borderId="0" xfId="0" applyFont="1"/>
    <xf numFmtId="0" fontId="18" fillId="0" borderId="0" xfId="0" applyFont="1"/>
    <xf numFmtId="0" fontId="10" fillId="6" borderId="17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1" fillId="5" borderId="0" xfId="1" applyNumberFormat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center"/>
    </xf>
    <xf numFmtId="164" fontId="11" fillId="5" borderId="0" xfId="1" applyNumberFormat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center"/>
    </xf>
    <xf numFmtId="164" fontId="10" fillId="6" borderId="21" xfId="1" applyNumberFormat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center"/>
    </xf>
    <xf numFmtId="164" fontId="10" fillId="6" borderId="33" xfId="1" applyNumberFormat="1" applyFont="1" applyFill="1" applyBorder="1" applyAlignment="1">
      <alignment horizontal="center"/>
    </xf>
    <xf numFmtId="0" fontId="7" fillId="4" borderId="35" xfId="1" applyNumberFormat="1" applyFont="1" applyFill="1" applyBorder="1" applyAlignment="1">
      <alignment horizontal="center" vertical="center"/>
    </xf>
    <xf numFmtId="0" fontId="13" fillId="6" borderId="36" xfId="1" applyNumberFormat="1" applyFont="1" applyFill="1" applyBorder="1" applyAlignment="1">
      <alignment horizontal="center" wrapText="1"/>
    </xf>
    <xf numFmtId="0" fontId="13" fillId="6" borderId="37" xfId="1" applyNumberFormat="1" applyFont="1" applyFill="1" applyBorder="1" applyAlignment="1">
      <alignment horizontal="center"/>
    </xf>
    <xf numFmtId="0" fontId="10" fillId="6" borderId="37" xfId="1" applyNumberFormat="1" applyFont="1" applyFill="1" applyBorder="1" applyAlignment="1">
      <alignment horizontal="center"/>
    </xf>
    <xf numFmtId="0" fontId="8" fillId="3" borderId="37" xfId="1" applyNumberFormat="1" applyFont="1" applyFill="1" applyBorder="1" applyAlignment="1">
      <alignment horizontal="center"/>
    </xf>
    <xf numFmtId="0" fontId="10" fillId="6" borderId="2" xfId="1" applyNumberFormat="1" applyFont="1" applyFill="1" applyBorder="1" applyAlignment="1">
      <alignment horizontal="center"/>
    </xf>
    <xf numFmtId="164" fontId="10" fillId="6" borderId="38" xfId="1" applyFont="1" applyFill="1" applyBorder="1" applyAlignment="1">
      <alignment horizontal="center"/>
    </xf>
    <xf numFmtId="164" fontId="10" fillId="6" borderId="39" xfId="1" applyFont="1" applyFill="1" applyBorder="1" applyAlignment="1">
      <alignment horizontal="center"/>
    </xf>
    <xf numFmtId="164" fontId="10" fillId="6" borderId="39" xfId="1" applyNumberFormat="1" applyFont="1" applyFill="1" applyBorder="1" applyAlignment="1">
      <alignment horizontal="center"/>
    </xf>
    <xf numFmtId="164" fontId="11" fillId="5" borderId="2" xfId="1" applyFont="1" applyFill="1" applyBorder="1" applyAlignment="1">
      <alignment horizontal="center" vertical="center"/>
    </xf>
    <xf numFmtId="164" fontId="12" fillId="5" borderId="3" xfId="1" applyFont="1" applyFill="1" applyBorder="1" applyAlignment="1">
      <alignment vertical="center"/>
    </xf>
    <xf numFmtId="164" fontId="11" fillId="5" borderId="4" xfId="1" applyNumberFormat="1" applyFont="1" applyFill="1" applyBorder="1" applyAlignment="1">
      <alignment horizontal="center" vertical="center"/>
    </xf>
    <xf numFmtId="164" fontId="11" fillId="5" borderId="5" xfId="1" applyFont="1" applyFill="1" applyBorder="1" applyAlignment="1">
      <alignment horizontal="center"/>
    </xf>
    <xf numFmtId="164" fontId="12" fillId="5" borderId="0" xfId="1" applyFont="1" applyFill="1" applyBorder="1" applyAlignment="1">
      <alignment horizontal="center"/>
    </xf>
    <xf numFmtId="164" fontId="11" fillId="5" borderId="6" xfId="1" applyNumberFormat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14" fontId="11" fillId="5" borderId="5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4" fontId="11" fillId="5" borderId="0" xfId="1" applyFont="1" applyFill="1" applyBorder="1"/>
    <xf numFmtId="164" fontId="11" fillId="5" borderId="0" xfId="1" applyFont="1" applyFill="1" applyBorder="1" applyAlignment="1">
      <alignment horizontal="right"/>
    </xf>
    <xf numFmtId="164" fontId="11" fillId="5" borderId="40" xfId="1" applyFont="1" applyFill="1" applyBorder="1" applyAlignment="1">
      <alignment horizontal="center"/>
    </xf>
    <xf numFmtId="164" fontId="11" fillId="5" borderId="41" xfId="1" applyFont="1" applyFill="1" applyBorder="1" applyAlignment="1">
      <alignment horizontal="right"/>
    </xf>
    <xf numFmtId="164" fontId="11" fillId="5" borderId="7" xfId="1" applyNumberFormat="1" applyFont="1" applyFill="1" applyBorder="1" applyAlignment="1">
      <alignment horizontal="center"/>
    </xf>
    <xf numFmtId="164" fontId="12" fillId="5" borderId="0" xfId="1" applyFont="1" applyFill="1" applyAlignment="1">
      <alignment horizontal="center" vertical="center"/>
    </xf>
    <xf numFmtId="164" fontId="10" fillId="6" borderId="22" xfId="1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8" fillId="6" borderId="23" xfId="1" applyNumberFormat="1" applyFont="1" applyFill="1" applyBorder="1" applyAlignment="1">
      <alignment horizontal="center"/>
    </xf>
    <xf numFmtId="0" fontId="8" fillId="6" borderId="27" xfId="1" applyNumberFormat="1" applyFont="1" applyFill="1" applyBorder="1" applyAlignment="1">
      <alignment horizontal="center"/>
    </xf>
    <xf numFmtId="0" fontId="7" fillId="4" borderId="11" xfId="1" applyNumberFormat="1" applyFont="1" applyFill="1" applyBorder="1" applyAlignment="1">
      <alignment horizontal="center" vertical="center"/>
    </xf>
    <xf numFmtId="164" fontId="26" fillId="5" borderId="0" xfId="1" applyFont="1" applyFill="1" applyAlignment="1">
      <alignment horizontal="center" vertical="center"/>
    </xf>
    <xf numFmtId="164" fontId="27" fillId="5" borderId="0" xfId="1" applyFont="1" applyFill="1" applyAlignment="1">
      <alignment vertical="center"/>
    </xf>
    <xf numFmtId="164" fontId="26" fillId="5" borderId="0" xfId="1" applyNumberFormat="1" applyFont="1" applyFill="1" applyAlignment="1">
      <alignment horizontal="right" vertical="center"/>
    </xf>
    <xf numFmtId="0" fontId="8" fillId="6" borderId="13" xfId="1" applyNumberFormat="1" applyFont="1" applyFill="1" applyBorder="1" applyAlignment="1">
      <alignment horizontal="right"/>
    </xf>
    <xf numFmtId="164" fontId="27" fillId="5" borderId="0" xfId="1" applyFont="1" applyFill="1" applyAlignment="1">
      <alignment horizontal="center"/>
    </xf>
    <xf numFmtId="164" fontId="26" fillId="5" borderId="0" xfId="1" applyNumberFormat="1" applyFont="1" applyFill="1" applyAlignment="1">
      <alignment horizontal="right"/>
    </xf>
    <xf numFmtId="0" fontId="8" fillId="6" borderId="15" xfId="1" applyNumberFormat="1" applyFont="1" applyFill="1" applyBorder="1" applyAlignment="1">
      <alignment horizontal="right"/>
    </xf>
    <xf numFmtId="14" fontId="27" fillId="5" borderId="0" xfId="1" applyNumberFormat="1" applyFont="1" applyFill="1" applyAlignment="1">
      <alignment horizontal="center"/>
    </xf>
    <xf numFmtId="49" fontId="7" fillId="7" borderId="0" xfId="1" applyNumberFormat="1" applyFont="1" applyFill="1" applyAlignment="1">
      <alignment horizontal="center"/>
    </xf>
    <xf numFmtId="164" fontId="26" fillId="5" borderId="0" xfId="1" applyFont="1" applyFill="1"/>
    <xf numFmtId="0" fontId="8" fillId="6" borderId="18" xfId="1" applyNumberFormat="1" applyFont="1" applyFill="1" applyBorder="1" applyAlignment="1">
      <alignment horizontal="right"/>
    </xf>
    <xf numFmtId="164" fontId="26" fillId="5" borderId="0" xfId="1" applyFont="1" applyFill="1" applyAlignment="1">
      <alignment horizontal="right"/>
    </xf>
    <xf numFmtId="0" fontId="8" fillId="6" borderId="20" xfId="1" applyNumberFormat="1" applyFont="1" applyFill="1" applyBorder="1" applyAlignment="1">
      <alignment horizontal="right"/>
    </xf>
    <xf numFmtId="164" fontId="26" fillId="5" borderId="0" xfId="1" applyNumberFormat="1" applyFont="1" applyFill="1" applyBorder="1" applyAlignment="1">
      <alignment horizontal="right"/>
    </xf>
    <xf numFmtId="164" fontId="8" fillId="6" borderId="23" xfId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right"/>
    </xf>
    <xf numFmtId="164" fontId="8" fillId="6" borderId="25" xfId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left"/>
    </xf>
    <xf numFmtId="164" fontId="8" fillId="6" borderId="21" xfId="1" applyNumberFormat="1" applyFont="1" applyFill="1" applyBorder="1" applyAlignment="1">
      <alignment horizontal="right"/>
    </xf>
    <xf numFmtId="0" fontId="8" fillId="6" borderId="31" xfId="1" applyNumberFormat="1" applyFont="1" applyFill="1" applyBorder="1" applyAlignment="1">
      <alignment horizontal="center"/>
    </xf>
    <xf numFmtId="164" fontId="8" fillId="6" borderId="6" xfId="1" applyFont="1" applyFill="1" applyBorder="1" applyAlignment="1">
      <alignment horizontal="center"/>
    </xf>
    <xf numFmtId="0" fontId="8" fillId="6" borderId="42" xfId="1" applyNumberFormat="1" applyFont="1" applyFill="1" applyBorder="1" applyAlignment="1">
      <alignment horizontal="center"/>
    </xf>
    <xf numFmtId="164" fontId="26" fillId="5" borderId="17" xfId="1" applyFont="1" applyFill="1" applyBorder="1" applyAlignment="1">
      <alignment horizontal="center" vertical="center"/>
    </xf>
    <xf numFmtId="14" fontId="26" fillId="5" borderId="17" xfId="1" applyNumberFormat="1" applyFont="1" applyFill="1" applyBorder="1" applyAlignment="1">
      <alignment horizontal="center" vertical="center"/>
    </xf>
    <xf numFmtId="164" fontId="8" fillId="6" borderId="12" xfId="1" applyFont="1" applyFill="1" applyBorder="1" applyAlignment="1">
      <alignment horizontal="center" vertical="center"/>
    </xf>
    <xf numFmtId="164" fontId="8" fillId="6" borderId="24" xfId="1" applyFont="1" applyFill="1" applyBorder="1" applyAlignment="1">
      <alignment horizontal="center" vertical="center"/>
    </xf>
    <xf numFmtId="0" fontId="8" fillId="6" borderId="26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5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25" fillId="6" borderId="14" xfId="1" applyNumberFormat="1" applyFont="1" applyFill="1" applyBorder="1" applyAlignment="1">
      <alignment horizontal="center" vertical="center" wrapText="1"/>
    </xf>
    <xf numFmtId="0" fontId="8" fillId="6" borderId="23" xfId="1" applyNumberFormat="1" applyFont="1" applyFill="1" applyBorder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 vertical="center"/>
    </xf>
    <xf numFmtId="0" fontId="8" fillId="6" borderId="17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horizontal="center" vertical="center"/>
    </xf>
    <xf numFmtId="164" fontId="8" fillId="6" borderId="43" xfId="1" applyFont="1" applyFill="1" applyBorder="1" applyAlignment="1">
      <alignment horizontal="center" vertical="center"/>
    </xf>
    <xf numFmtId="0" fontId="18" fillId="4" borderId="20" xfId="0" applyFont="1" applyFill="1" applyBorder="1"/>
    <xf numFmtId="0" fontId="8" fillId="4" borderId="21" xfId="1" applyNumberFormat="1" applyFont="1" applyFill="1" applyBorder="1" applyAlignment="1">
      <alignment horizontal="center" vertical="center"/>
    </xf>
    <xf numFmtId="0" fontId="8" fillId="6" borderId="44" xfId="1" applyNumberFormat="1" applyFont="1" applyFill="1" applyBorder="1" applyAlignment="1">
      <alignment horizontal="center" vertical="center"/>
    </xf>
    <xf numFmtId="0" fontId="10" fillId="4" borderId="23" xfId="31" applyFont="1" applyFill="1" applyBorder="1" applyAlignment="1">
      <alignment horizontal="center" vertical="center"/>
    </xf>
    <xf numFmtId="0" fontId="8" fillId="4" borderId="23" xfId="32" applyNumberFormat="1" applyFont="1" applyFill="1" applyBorder="1" applyAlignment="1">
      <alignment horizontal="center"/>
    </xf>
    <xf numFmtId="0" fontId="8" fillId="4" borderId="23" xfId="31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 wrapText="1"/>
    </xf>
    <xf numFmtId="0" fontId="28" fillId="10" borderId="0" xfId="0" applyFont="1" applyFill="1" applyAlignment="1">
      <alignment vertical="top" wrapText="1"/>
    </xf>
    <xf numFmtId="0" fontId="10" fillId="6" borderId="42" xfId="1" applyNumberFormat="1" applyFont="1" applyFill="1" applyBorder="1" applyAlignment="1">
      <alignment horizontal="center"/>
    </xf>
    <xf numFmtId="0" fontId="10" fillId="6" borderId="44" xfId="1" applyNumberFormat="1" applyFont="1" applyFill="1" applyBorder="1" applyAlignment="1">
      <alignment horizontal="center"/>
    </xf>
    <xf numFmtId="0" fontId="10" fillId="6" borderId="45" xfId="1" applyNumberFormat="1" applyFont="1" applyFill="1" applyBorder="1" applyAlignment="1">
      <alignment horizontal="center"/>
    </xf>
    <xf numFmtId="0" fontId="10" fillId="6" borderId="47" xfId="1" applyNumberFormat="1" applyFont="1" applyFill="1" applyBorder="1" applyAlignment="1">
      <alignment horizontal="center"/>
    </xf>
    <xf numFmtId="0" fontId="10" fillId="6" borderId="48" xfId="1" applyNumberFormat="1" applyFont="1" applyFill="1" applyBorder="1" applyAlignment="1">
      <alignment horizontal="center"/>
    </xf>
    <xf numFmtId="0" fontId="10" fillId="6" borderId="41" xfId="1" applyNumberFormat="1" applyFont="1" applyFill="1" applyBorder="1" applyAlignment="1">
      <alignment horizontal="center"/>
    </xf>
    <xf numFmtId="0" fontId="10" fillId="6" borderId="49" xfId="1" applyNumberFormat="1" applyFont="1" applyFill="1" applyBorder="1"/>
    <xf numFmtId="164" fontId="10" fillId="6" borderId="43" xfId="1" applyFont="1" applyFill="1" applyBorder="1" applyAlignment="1">
      <alignment horizontal="center"/>
    </xf>
    <xf numFmtId="164" fontId="10" fillId="6" borderId="42" xfId="1" applyFont="1" applyFill="1" applyBorder="1" applyAlignment="1">
      <alignment horizontal="center"/>
    </xf>
    <xf numFmtId="164" fontId="10" fillId="6" borderId="42" xfId="1" applyNumberFormat="1" applyFont="1" applyFill="1" applyBorder="1" applyAlignment="1">
      <alignment horizontal="center"/>
    </xf>
    <xf numFmtId="164" fontId="10" fillId="6" borderId="50" xfId="1" applyNumberFormat="1" applyFont="1" applyFill="1" applyBorder="1" applyAlignment="1">
      <alignment horizontal="center"/>
    </xf>
    <xf numFmtId="164" fontId="10" fillId="6" borderId="46" xfId="1" applyNumberFormat="1" applyFont="1" applyFill="1" applyBorder="1" applyAlignment="1">
      <alignment horizontal="center"/>
    </xf>
    <xf numFmtId="164" fontId="10" fillId="6" borderId="27" xfId="1" applyFont="1" applyFill="1" applyBorder="1" applyAlignment="1">
      <alignment horizontal="center"/>
    </xf>
    <xf numFmtId="164" fontId="10" fillId="6" borderId="47" xfId="1" applyFont="1" applyFill="1" applyBorder="1" applyAlignment="1">
      <alignment horizontal="center"/>
    </xf>
    <xf numFmtId="164" fontId="10" fillId="6" borderId="28" xfId="1" applyNumberFormat="1" applyFont="1" applyFill="1" applyBorder="1" applyAlignment="1">
      <alignment horizontal="center"/>
    </xf>
    <xf numFmtId="164" fontId="10" fillId="6" borderId="28" xfId="1" applyFont="1" applyFill="1" applyBorder="1" applyAlignment="1">
      <alignment horizontal="center"/>
    </xf>
    <xf numFmtId="0" fontId="9" fillId="0" borderId="0" xfId="0" applyFont="1"/>
    <xf numFmtId="0" fontId="25" fillId="6" borderId="14" xfId="1" applyNumberFormat="1" applyFont="1" applyFill="1" applyBorder="1" applyAlignment="1">
      <alignment horizontal="center" wrapText="1"/>
    </xf>
    <xf numFmtId="0" fontId="25" fillId="6" borderId="16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4" fontId="26" fillId="5" borderId="0" xfId="1" applyFont="1" applyFill="1" applyAlignment="1">
      <alignment horizontal="center"/>
    </xf>
    <xf numFmtId="164" fontId="26" fillId="5" borderId="17" xfId="1" applyFont="1" applyFill="1" applyBorder="1" applyAlignment="1">
      <alignment horizontal="center"/>
    </xf>
    <xf numFmtId="14" fontId="26" fillId="5" borderId="17" xfId="1" applyNumberFormat="1" applyFont="1" applyFill="1" applyBorder="1" applyAlignment="1">
      <alignment horizontal="center"/>
    </xf>
    <xf numFmtId="164" fontId="8" fillId="6" borderId="12" xfId="1" applyFont="1" applyFill="1" applyBorder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4" fontId="8" fillId="6" borderId="24" xfId="1" applyFont="1" applyFill="1" applyBorder="1" applyAlignment="1">
      <alignment horizontal="center"/>
    </xf>
    <xf numFmtId="0" fontId="7" fillId="0" borderId="0" xfId="0" applyFont="1"/>
    <xf numFmtId="0" fontId="8" fillId="6" borderId="51" xfId="1" applyNumberFormat="1" applyFont="1" applyFill="1" applyBorder="1" applyAlignment="1">
      <alignment horizontal="center"/>
    </xf>
    <xf numFmtId="164" fontId="8" fillId="6" borderId="43" xfId="1" applyFont="1" applyFill="1" applyBorder="1" applyAlignment="1">
      <alignment horizontal="center"/>
    </xf>
    <xf numFmtId="164" fontId="8" fillId="6" borderId="42" xfId="1" applyFont="1" applyFill="1" applyBorder="1" applyAlignment="1">
      <alignment horizontal="center"/>
    </xf>
    <xf numFmtId="164" fontId="8" fillId="6" borderId="42" xfId="1" applyNumberFormat="1" applyFont="1" applyFill="1" applyBorder="1" applyAlignment="1">
      <alignment horizontal="right"/>
    </xf>
    <xf numFmtId="0" fontId="8" fillId="6" borderId="45" xfId="1" applyNumberFormat="1" applyFont="1" applyFill="1" applyBorder="1" applyAlignment="1">
      <alignment horizontal="center"/>
    </xf>
    <xf numFmtId="0" fontId="8" fillId="6" borderId="6" xfId="1" applyNumberFormat="1" applyFont="1" applyFill="1" applyBorder="1" applyAlignment="1">
      <alignment horizontal="center"/>
    </xf>
    <xf numFmtId="164" fontId="8" fillId="6" borderId="7" xfId="1" applyFont="1" applyFill="1" applyBorder="1" applyAlignment="1">
      <alignment horizontal="center"/>
    </xf>
    <xf numFmtId="164" fontId="8" fillId="6" borderId="52" xfId="1" applyNumberFormat="1" applyFont="1" applyFill="1" applyBorder="1" applyAlignment="1">
      <alignment horizontal="right"/>
    </xf>
    <xf numFmtId="0" fontId="8" fillId="6" borderId="1" xfId="1" applyNumberFormat="1" applyFont="1" applyFill="1" applyBorder="1" applyAlignment="1">
      <alignment horizontal="center"/>
    </xf>
    <xf numFmtId="164" fontId="8" fillId="6" borderId="1" xfId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right"/>
    </xf>
    <xf numFmtId="0" fontId="0" fillId="0" borderId="0" xfId="0"/>
    <xf numFmtId="0" fontId="10" fillId="6" borderId="27" xfId="1" applyNumberFormat="1" applyFont="1" applyFill="1" applyBorder="1" applyAlignment="1">
      <alignment horizontal="center"/>
    </xf>
    <xf numFmtId="0" fontId="1" fillId="8" borderId="13" xfId="9" applyNumberFormat="1" applyFill="1" applyBorder="1" applyAlignment="1">
      <alignment horizontal="left"/>
    </xf>
    <xf numFmtId="164" fontId="10" fillId="6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8" borderId="14" xfId="9" applyFont="1" applyFill="1" applyBorder="1"/>
    <xf numFmtId="0" fontId="1" fillId="2" borderId="0" xfId="9" applyNumberFormat="1" applyFill="1" applyBorder="1" applyAlignment="1">
      <alignment horizontal="left"/>
    </xf>
    <xf numFmtId="164" fontId="0" fillId="2" borderId="0" xfId="9" applyFont="1" applyFill="1" applyBorder="1"/>
    <xf numFmtId="0" fontId="10" fillId="6" borderId="11" xfId="1" applyNumberFormat="1" applyFont="1" applyFill="1" applyBorder="1" applyAlignment="1">
      <alignment horizontal="center"/>
    </xf>
    <xf numFmtId="0" fontId="10" fillId="6" borderId="51" xfId="1" applyNumberFormat="1" applyFont="1" applyFill="1" applyBorder="1" applyAlignment="1">
      <alignment horizontal="center"/>
    </xf>
    <xf numFmtId="49" fontId="10" fillId="6" borderId="1" xfId="1" applyNumberFormat="1" applyFont="1" applyFill="1" applyBorder="1" applyAlignment="1">
      <alignment horizontal="center"/>
    </xf>
    <xf numFmtId="49" fontId="10" fillId="6" borderId="24" xfId="1" applyNumberFormat="1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164" fontId="10" fillId="6" borderId="43" xfId="1" applyNumberFormat="1" applyFont="1" applyFill="1" applyBorder="1" applyAlignment="1">
      <alignment horizontal="center"/>
    </xf>
    <xf numFmtId="0" fontId="8" fillId="6" borderId="54" xfId="1" applyNumberFormat="1" applyFont="1" applyFill="1" applyBorder="1" applyAlignment="1">
      <alignment horizontal="center"/>
    </xf>
    <xf numFmtId="0" fontId="8" fillId="6" borderId="55" xfId="1" applyNumberFormat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left"/>
    </xf>
    <xf numFmtId="164" fontId="8" fillId="6" borderId="44" xfId="1" applyFont="1" applyFill="1" applyBorder="1" applyAlignment="1">
      <alignment horizontal="center" vertical="center"/>
    </xf>
    <xf numFmtId="0" fontId="8" fillId="6" borderId="51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37" xfId="1" applyNumberFormat="1" applyFont="1" applyFill="1" applyBorder="1" applyAlignment="1">
      <alignment horizontal="center" vertical="center"/>
    </xf>
    <xf numFmtId="164" fontId="27" fillId="5" borderId="0" xfId="1" applyFont="1" applyFill="1" applyAlignment="1">
      <alignment horizontal="center" vertical="center"/>
    </xf>
    <xf numFmtId="164" fontId="26" fillId="5" borderId="0" xfId="1" applyNumberFormat="1" applyFont="1" applyFill="1" applyAlignment="1">
      <alignment horizontal="center" vertical="center"/>
    </xf>
    <xf numFmtId="164" fontId="26" fillId="5" borderId="0" xfId="1" applyNumberFormat="1" applyFont="1" applyFill="1" applyAlignment="1">
      <alignment horizontal="center"/>
    </xf>
    <xf numFmtId="164" fontId="26" fillId="5" borderId="0" xfId="1" applyNumberFormat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center"/>
    </xf>
    <xf numFmtId="164" fontId="8" fillId="6" borderId="21" xfId="1" applyNumberFormat="1" applyFont="1" applyFill="1" applyBorder="1" applyAlignment="1">
      <alignment horizontal="center"/>
    </xf>
    <xf numFmtId="164" fontId="8" fillId="6" borderId="43" xfId="1" applyNumberFormat="1" applyFont="1" applyFill="1" applyBorder="1" applyAlignment="1">
      <alignment horizontal="center"/>
    </xf>
    <xf numFmtId="164" fontId="8" fillId="6" borderId="24" xfId="1" applyNumberFormat="1" applyFont="1" applyFill="1" applyBorder="1" applyAlignment="1">
      <alignment horizontal="center"/>
    </xf>
    <xf numFmtId="164" fontId="8" fillId="6" borderId="32" xfId="1" applyNumberFormat="1" applyFont="1" applyFill="1" applyBorder="1" applyAlignment="1">
      <alignment horizontal="center"/>
    </xf>
    <xf numFmtId="164" fontId="8" fillId="6" borderId="12" xfId="1" applyNumberFormat="1" applyFont="1" applyFill="1" applyBorder="1" applyAlignment="1">
      <alignment horizontal="center"/>
    </xf>
    <xf numFmtId="164" fontId="10" fillId="6" borderId="1" xfId="1" applyNumberFormat="1" applyFont="1" applyFill="1" applyBorder="1" applyAlignment="1">
      <alignment horizontal="center"/>
    </xf>
    <xf numFmtId="0" fontId="10" fillId="6" borderId="6" xfId="1" applyNumberFormat="1" applyFont="1" applyFill="1" applyBorder="1" applyAlignment="1">
      <alignment horizontal="center"/>
    </xf>
    <xf numFmtId="164" fontId="10" fillId="6" borderId="32" xfId="1" applyNumberFormat="1" applyFont="1" applyFill="1" applyBorder="1" applyAlignment="1">
      <alignment horizontal="center"/>
    </xf>
    <xf numFmtId="0" fontId="19" fillId="12" borderId="0" xfId="0" applyFont="1" applyFill="1" applyAlignment="1">
      <alignment horizontal="center" vertical="center"/>
    </xf>
    <xf numFmtId="0" fontId="21" fillId="12" borderId="0" xfId="0" applyFont="1" applyFill="1" applyAlignment="1">
      <alignment horizontal="center" vertical="center"/>
    </xf>
    <xf numFmtId="0" fontId="21" fillId="12" borderId="30" xfId="0" applyFont="1" applyFill="1" applyBorder="1" applyAlignment="1">
      <alignment horizontal="center" vertical="center"/>
    </xf>
    <xf numFmtId="164" fontId="11" fillId="5" borderId="44" xfId="1" applyFont="1" applyFill="1" applyBorder="1" applyAlignment="1">
      <alignment horizontal="center" vertical="center"/>
    </xf>
    <xf numFmtId="164" fontId="12" fillId="5" borderId="44" xfId="1" applyFont="1" applyFill="1" applyBorder="1" applyAlignment="1">
      <alignment horizontal="center" vertical="center"/>
    </xf>
    <xf numFmtId="164" fontId="11" fillId="5" borderId="43" xfId="1" applyNumberFormat="1" applyFont="1" applyFill="1" applyBorder="1" applyAlignment="1">
      <alignment horizontal="center" vertical="center"/>
    </xf>
    <xf numFmtId="164" fontId="11" fillId="5" borderId="0" xfId="1" applyFont="1" applyFill="1" applyBorder="1" applyAlignment="1">
      <alignment horizontal="center"/>
    </xf>
    <xf numFmtId="164" fontId="11" fillId="5" borderId="58" xfId="1" applyNumberFormat="1" applyFont="1" applyFill="1" applyBorder="1" applyAlignment="1">
      <alignment horizontal="center"/>
    </xf>
    <xf numFmtId="0" fontId="10" fillId="6" borderId="59" xfId="1" applyNumberFormat="1" applyFont="1" applyFill="1" applyBorder="1" applyAlignment="1">
      <alignment horizontal="right"/>
    </xf>
    <xf numFmtId="0" fontId="8" fillId="6" borderId="52" xfId="1" applyNumberFormat="1" applyFont="1" applyFill="1" applyBorder="1" applyAlignment="1">
      <alignment horizontal="center"/>
    </xf>
    <xf numFmtId="0" fontId="8" fillId="3" borderId="60" xfId="1" applyNumberFormat="1" applyFont="1" applyFill="1" applyBorder="1" applyAlignment="1">
      <alignment horizontal="right"/>
    </xf>
    <xf numFmtId="0" fontId="8" fillId="3" borderId="61" xfId="1" applyNumberFormat="1" applyFont="1" applyFill="1" applyBorder="1" applyAlignment="1">
      <alignment horizontal="center"/>
    </xf>
    <xf numFmtId="0" fontId="9" fillId="9" borderId="11" xfId="1" applyNumberFormat="1" applyFont="1" applyFill="1" applyBorder="1" applyAlignment="1">
      <alignment horizontal="center" vertical="center"/>
    </xf>
    <xf numFmtId="0" fontId="7" fillId="9" borderId="12" xfId="1" applyNumberFormat="1" applyFont="1" applyFill="1" applyBorder="1" applyAlignment="1">
      <alignment horizontal="center" vertical="center"/>
    </xf>
    <xf numFmtId="0" fontId="8" fillId="9" borderId="23" xfId="1" applyNumberFormat="1" applyFont="1" applyFill="1" applyBorder="1" applyAlignment="1">
      <alignment horizontal="center"/>
    </xf>
    <xf numFmtId="164" fontId="8" fillId="9" borderId="12" xfId="1" applyFont="1" applyFill="1" applyBorder="1" applyAlignment="1">
      <alignment horizontal="center"/>
    </xf>
    <xf numFmtId="164" fontId="8" fillId="9" borderId="23" xfId="1" applyFont="1" applyFill="1" applyBorder="1" applyAlignment="1">
      <alignment horizontal="center"/>
    </xf>
    <xf numFmtId="164" fontId="8" fillId="9" borderId="23" xfId="1" applyNumberFormat="1" applyFont="1" applyFill="1" applyBorder="1" applyAlignment="1">
      <alignment horizontal="center"/>
    </xf>
    <xf numFmtId="0" fontId="10" fillId="6" borderId="52" xfId="1" applyNumberFormat="1" applyFont="1" applyFill="1" applyBorder="1" applyAlignment="1">
      <alignment horizontal="center"/>
    </xf>
    <xf numFmtId="0" fontId="0" fillId="0" borderId="1" xfId="0" applyBorder="1"/>
    <xf numFmtId="0" fontId="20" fillId="0" borderId="0" xfId="0" applyFont="1" applyAlignment="1">
      <alignment horizontal="center"/>
    </xf>
    <xf numFmtId="0" fontId="0" fillId="0" borderId="37" xfId="0" applyBorder="1"/>
    <xf numFmtId="0" fontId="10" fillId="3" borderId="23" xfId="1" applyNumberFormat="1" applyFont="1" applyFill="1" applyBorder="1" applyAlignment="1">
      <alignment horizontal="center"/>
    </xf>
    <xf numFmtId="164" fontId="10" fillId="3" borderId="12" xfId="1" applyFont="1" applyFill="1" applyBorder="1" applyAlignment="1">
      <alignment horizontal="center"/>
    </xf>
    <xf numFmtId="164" fontId="10" fillId="3" borderId="23" xfId="1" applyFont="1" applyFill="1" applyBorder="1" applyAlignment="1">
      <alignment horizontal="center"/>
    </xf>
    <xf numFmtId="164" fontId="10" fillId="3" borderId="23" xfId="1" applyNumberFormat="1" applyFont="1" applyFill="1" applyBorder="1" applyAlignment="1">
      <alignment horizontal="right"/>
    </xf>
    <xf numFmtId="0" fontId="9" fillId="3" borderId="11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164" fontId="21" fillId="13" borderId="27" xfId="0" applyNumberFormat="1" applyFont="1" applyFill="1" applyBorder="1" applyAlignment="1">
      <alignment horizontal="center" vertical="center"/>
    </xf>
    <xf numFmtId="164" fontId="21" fillId="13" borderId="47" xfId="0" applyNumberFormat="1" applyFont="1" applyFill="1" applyBorder="1" applyAlignment="1">
      <alignment horizontal="center" vertical="center"/>
    </xf>
    <xf numFmtId="164" fontId="21" fillId="13" borderId="28" xfId="0" applyNumberFormat="1" applyFont="1" applyFill="1" applyBorder="1" applyAlignment="1">
      <alignment horizontal="center" vertical="center"/>
    </xf>
    <xf numFmtId="164" fontId="8" fillId="6" borderId="1" xfId="1" applyFont="1" applyFill="1" applyBorder="1" applyAlignment="1">
      <alignment horizontal="center" vertical="center"/>
    </xf>
    <xf numFmtId="164" fontId="8" fillId="6" borderId="10" xfId="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 vertical="center"/>
    </xf>
    <xf numFmtId="164" fontId="21" fillId="3" borderId="47" xfId="0" applyNumberFormat="1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6" fontId="0" fillId="4" borderId="1" xfId="0" applyNumberFormat="1" applyFill="1" applyBorder="1" applyAlignment="1">
      <alignment horizontal="center"/>
    </xf>
    <xf numFmtId="0" fontId="30" fillId="0" borderId="0" xfId="0" applyNumberFormat="1" applyFont="1" applyFill="1" applyBorder="1" applyAlignment="1" applyProtection="1">
      <alignment vertical="center"/>
    </xf>
    <xf numFmtId="164" fontId="0" fillId="8" borderId="16" xfId="9" applyFont="1" applyFill="1" applyBorder="1"/>
    <xf numFmtId="164" fontId="0" fillId="8" borderId="21" xfId="9" applyFont="1" applyFill="1" applyBorder="1"/>
    <xf numFmtId="0" fontId="0" fillId="0" borderId="23" xfId="0" applyBorder="1"/>
    <xf numFmtId="0" fontId="0" fillId="4" borderId="1" xfId="0" applyNumberFormat="1" applyFill="1" applyBorder="1" applyAlignment="1">
      <alignment horizontal="center"/>
    </xf>
    <xf numFmtId="0" fontId="33" fillId="0" borderId="0" xfId="0" applyFont="1"/>
    <xf numFmtId="0" fontId="32" fillId="16" borderId="0" xfId="0" applyFont="1" applyFill="1" applyBorder="1" applyAlignment="1">
      <alignment horizontal="center" vertical="center"/>
    </xf>
    <xf numFmtId="0" fontId="32" fillId="16" borderId="0" xfId="0" applyFont="1" applyFill="1" applyAlignment="1">
      <alignment horizontal="center" vertical="center"/>
    </xf>
    <xf numFmtId="0" fontId="33" fillId="2" borderId="0" xfId="0" applyFont="1" applyFill="1"/>
    <xf numFmtId="0" fontId="32" fillId="2" borderId="0" xfId="0" applyFont="1" applyFill="1" applyAlignment="1">
      <alignment horizontal="center" vertical="center"/>
    </xf>
    <xf numFmtId="0" fontId="21" fillId="13" borderId="51" xfId="0" applyFont="1" applyFill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21" fillId="3" borderId="63" xfId="0" applyFont="1" applyFill="1" applyBorder="1" applyAlignment="1">
      <alignment horizontal="left" vertical="center"/>
    </xf>
    <xf numFmtId="0" fontId="21" fillId="13" borderId="64" xfId="0" applyFont="1" applyFill="1" applyBorder="1" applyAlignment="1">
      <alignment horizontal="center" vertical="center"/>
    </xf>
    <xf numFmtId="0" fontId="21" fillId="13" borderId="65" xfId="0" applyFont="1" applyFill="1" applyBorder="1" applyAlignment="1">
      <alignment horizontal="center" vertical="center"/>
    </xf>
    <xf numFmtId="164" fontId="21" fillId="13" borderId="67" xfId="0" applyNumberFormat="1" applyFont="1" applyFill="1" applyBorder="1" applyAlignment="1">
      <alignment horizontal="right" vertical="center"/>
    </xf>
    <xf numFmtId="0" fontId="21" fillId="13" borderId="63" xfId="0" applyFont="1" applyFill="1" applyBorder="1" applyAlignment="1">
      <alignment horizontal="left" vertical="center"/>
    </xf>
    <xf numFmtId="0" fontId="21" fillId="13" borderId="15" xfId="0" applyFont="1" applyFill="1" applyBorder="1" applyAlignment="1">
      <alignment horizontal="center" vertical="center"/>
    </xf>
    <xf numFmtId="0" fontId="21" fillId="13" borderId="37" xfId="0" applyFont="1" applyFill="1" applyBorder="1" applyAlignment="1">
      <alignment horizontal="center" vertical="center"/>
    </xf>
    <xf numFmtId="164" fontId="21" fillId="13" borderId="68" xfId="0" applyNumberFormat="1" applyFont="1" applyFill="1" applyBorder="1" applyAlignment="1">
      <alignment horizontal="right" vertical="center"/>
    </xf>
    <xf numFmtId="164" fontId="21" fillId="13" borderId="15" xfId="0" applyNumberFormat="1" applyFont="1" applyFill="1" applyBorder="1" applyAlignment="1">
      <alignment horizontal="center" vertical="center"/>
    </xf>
    <xf numFmtId="0" fontId="21" fillId="13" borderId="66" xfId="0" applyFont="1" applyFill="1" applyBorder="1" applyAlignment="1">
      <alignment horizontal="left" vertical="center"/>
    </xf>
    <xf numFmtId="164" fontId="21" fillId="13" borderId="20" xfId="0" applyNumberFormat="1" applyFont="1" applyFill="1" applyBorder="1" applyAlignment="1">
      <alignment horizontal="center"/>
    </xf>
    <xf numFmtId="0" fontId="21" fillId="13" borderId="62" xfId="0" applyFont="1" applyFill="1" applyBorder="1" applyAlignment="1">
      <alignment horizontal="center"/>
    </xf>
    <xf numFmtId="6" fontId="21" fillId="13" borderId="55" xfId="0" applyNumberFormat="1" applyFont="1" applyFill="1" applyBorder="1" applyAlignment="1">
      <alignment horizontal="right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/>
    <xf numFmtId="0" fontId="21" fillId="13" borderId="13" xfId="0" applyFont="1" applyFill="1" applyBorder="1" applyAlignment="1">
      <alignment horizontal="left" vertical="center"/>
    </xf>
    <xf numFmtId="164" fontId="21" fillId="13" borderId="14" xfId="0" applyNumberFormat="1" applyFont="1" applyFill="1" applyBorder="1" applyAlignment="1">
      <alignment horizontal="center" vertical="center"/>
    </xf>
    <xf numFmtId="0" fontId="21" fillId="13" borderId="15" xfId="0" applyFont="1" applyFill="1" applyBorder="1" applyAlignment="1">
      <alignment horizontal="left"/>
    </xf>
    <xf numFmtId="6" fontId="21" fillId="13" borderId="16" xfId="0" applyNumberFormat="1" applyFont="1" applyFill="1" applyBorder="1" applyAlignment="1">
      <alignment horizontal="center"/>
    </xf>
    <xf numFmtId="164" fontId="21" fillId="13" borderId="16" xfId="0" applyNumberFormat="1" applyFont="1" applyFill="1" applyBorder="1" applyAlignment="1">
      <alignment horizontal="center"/>
    </xf>
    <xf numFmtId="0" fontId="21" fillId="13" borderId="20" xfId="0" applyFont="1" applyFill="1" applyBorder="1" applyAlignment="1">
      <alignment horizontal="left"/>
    </xf>
    <xf numFmtId="164" fontId="21" fillId="13" borderId="21" xfId="0" applyNumberFormat="1" applyFont="1" applyFill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0" fontId="32" fillId="2" borderId="0" xfId="0" applyFont="1" applyFill="1" applyBorder="1" applyAlignment="1"/>
    <xf numFmtId="0" fontId="29" fillId="2" borderId="0" xfId="0" applyFont="1" applyFill="1" applyBorder="1" applyAlignment="1"/>
    <xf numFmtId="6" fontId="29" fillId="2" borderId="0" xfId="0" applyNumberFormat="1" applyFont="1" applyFill="1" applyBorder="1" applyAlignment="1"/>
    <xf numFmtId="0" fontId="17" fillId="2" borderId="0" xfId="0" applyFont="1" applyFill="1" applyBorder="1"/>
    <xf numFmtId="0" fontId="21" fillId="12" borderId="1" xfId="0" applyFont="1" applyFill="1" applyBorder="1" applyAlignment="1">
      <alignment horizontal="center" vertical="center"/>
    </xf>
    <xf numFmtId="0" fontId="17" fillId="17" borderId="2" xfId="0" applyFont="1" applyFill="1" applyBorder="1" applyAlignment="1">
      <alignment horizontal="left" vertical="center"/>
    </xf>
    <xf numFmtId="164" fontId="17" fillId="17" borderId="8" xfId="0" applyNumberFormat="1" applyFont="1" applyFill="1" applyBorder="1" applyAlignment="1">
      <alignment horizontal="center" vertical="center"/>
    </xf>
    <xf numFmtId="0" fontId="22" fillId="17" borderId="2" xfId="0" applyFont="1" applyFill="1" applyBorder="1" applyAlignment="1">
      <alignment horizontal="center" vertical="center"/>
    </xf>
    <xf numFmtId="0" fontId="21" fillId="17" borderId="1" xfId="0" applyFont="1" applyFill="1" applyBorder="1" applyAlignment="1">
      <alignment horizontal="center" vertical="center"/>
    </xf>
    <xf numFmtId="0" fontId="22" fillId="17" borderId="1" xfId="0" applyFont="1" applyFill="1" applyBorder="1" applyAlignment="1">
      <alignment horizontal="center" vertical="center"/>
    </xf>
    <xf numFmtId="0" fontId="21" fillId="17" borderId="4" xfId="0" applyFont="1" applyFill="1" applyBorder="1" applyAlignment="1">
      <alignment horizontal="center" vertical="center"/>
    </xf>
    <xf numFmtId="0" fontId="31" fillId="17" borderId="4" xfId="0" applyFont="1" applyFill="1" applyBorder="1" applyAlignment="1">
      <alignment horizontal="center" vertical="center"/>
    </xf>
    <xf numFmtId="0" fontId="17" fillId="17" borderId="1" xfId="0" applyFont="1" applyFill="1" applyBorder="1" applyAlignment="1">
      <alignment horizontal="center" vertical="center"/>
    </xf>
    <xf numFmtId="0" fontId="32" fillId="15" borderId="27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21" fillId="13" borderId="11" xfId="0" applyFont="1" applyFill="1" applyBorder="1" applyAlignment="1">
      <alignment horizontal="center" vertical="center"/>
    </xf>
    <xf numFmtId="0" fontId="21" fillId="17" borderId="0" xfId="0" applyFont="1" applyFill="1" applyAlignment="1">
      <alignment horizontal="center"/>
    </xf>
    <xf numFmtId="0" fontId="34" fillId="17" borderId="1" xfId="0" applyFont="1" applyFill="1" applyBorder="1" applyAlignment="1">
      <alignment horizontal="center" vertical="center"/>
    </xf>
    <xf numFmtId="0" fontId="23" fillId="17" borderId="4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17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17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164" fontId="17" fillId="2" borderId="0" xfId="0" applyNumberFormat="1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2" fillId="16" borderId="1" xfId="0" applyFont="1" applyFill="1" applyBorder="1" applyAlignment="1">
      <alignment horizontal="center" vertical="center"/>
    </xf>
    <xf numFmtId="0" fontId="21" fillId="12" borderId="0" xfId="0" applyFont="1" applyFill="1" applyAlignment="1">
      <alignment horizontal="left" vertical="center"/>
    </xf>
    <xf numFmtId="0" fontId="17" fillId="17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21" fillId="13" borderId="1" xfId="0" applyFont="1" applyFill="1" applyBorder="1" applyAlignment="1">
      <alignment horizontal="center" vertical="center"/>
    </xf>
    <xf numFmtId="0" fontId="22" fillId="13" borderId="1" xfId="0" applyFont="1" applyFill="1" applyBorder="1" applyAlignment="1">
      <alignment horizontal="center" vertical="center"/>
    </xf>
    <xf numFmtId="0" fontId="17" fillId="13" borderId="0" xfId="0" applyFont="1" applyFill="1" applyAlignment="1">
      <alignment horizontal="left" vertical="center"/>
    </xf>
    <xf numFmtId="0" fontId="17" fillId="13" borderId="1" xfId="0" applyFont="1" applyFill="1" applyBorder="1" applyAlignment="1">
      <alignment horizontal="left" vertical="center"/>
    </xf>
    <xf numFmtId="164" fontId="17" fillId="13" borderId="1" xfId="0" applyNumberFormat="1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0" fontId="34" fillId="13" borderId="1" xfId="0" applyFont="1" applyFill="1" applyBorder="1" applyAlignment="1">
      <alignment horizontal="center" vertical="center"/>
    </xf>
    <xf numFmtId="164" fontId="36" fillId="2" borderId="0" xfId="0" applyNumberFormat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left" vertical="center"/>
    </xf>
    <xf numFmtId="0" fontId="29" fillId="2" borderId="0" xfId="0" applyFont="1" applyFill="1" applyBorder="1" applyAlignment="1">
      <alignment horizontal="left"/>
    </xf>
    <xf numFmtId="0" fontId="17" fillId="17" borderId="8" xfId="0" applyFont="1" applyFill="1" applyBorder="1" applyAlignment="1">
      <alignment horizontal="center" vertical="center"/>
    </xf>
    <xf numFmtId="0" fontId="21" fillId="17" borderId="8" xfId="0" applyFont="1" applyFill="1" applyBorder="1" applyAlignment="1">
      <alignment horizontal="center" vertical="center"/>
    </xf>
    <xf numFmtId="0" fontId="22" fillId="17" borderId="8" xfId="0" applyFont="1" applyFill="1" applyBorder="1" applyAlignment="1">
      <alignment horizontal="center" vertical="center"/>
    </xf>
    <xf numFmtId="0" fontId="29" fillId="17" borderId="8" xfId="0" applyFont="1" applyFill="1" applyBorder="1" applyAlignment="1">
      <alignment horizontal="left" vertical="center"/>
    </xf>
    <xf numFmtId="0" fontId="32" fillId="2" borderId="0" xfId="0" applyFont="1" applyFill="1" applyBorder="1" applyAlignment="1">
      <alignment horizontal="center" vertical="center"/>
    </xf>
    <xf numFmtId="0" fontId="29" fillId="17" borderId="1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left" vertical="center"/>
    </xf>
    <xf numFmtId="164" fontId="17" fillId="3" borderId="1" xfId="0" applyNumberFormat="1" applyFont="1" applyFill="1" applyBorder="1" applyAlignment="1">
      <alignment horizontal="center" vertical="center"/>
    </xf>
    <xf numFmtId="0" fontId="29" fillId="14" borderId="47" xfId="0" applyFont="1" applyFill="1" applyBorder="1" applyAlignment="1">
      <alignment horizontal="center"/>
    </xf>
    <xf numFmtId="164" fontId="17" fillId="4" borderId="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35" fillId="11" borderId="51" xfId="0" applyFont="1" applyFill="1" applyBorder="1" applyAlignment="1">
      <alignment horizontal="center" vertical="center"/>
    </xf>
    <xf numFmtId="0" fontId="35" fillId="11" borderId="44" xfId="0" applyFont="1" applyFill="1" applyBorder="1" applyAlignment="1">
      <alignment horizontal="center" vertical="center"/>
    </xf>
    <xf numFmtId="0" fontId="35" fillId="11" borderId="43" xfId="0" applyFont="1" applyFill="1" applyBorder="1" applyAlignment="1">
      <alignment horizontal="center" vertical="center"/>
    </xf>
    <xf numFmtId="0" fontId="35" fillId="11" borderId="56" xfId="0" applyFont="1" applyFill="1" applyBorder="1" applyAlignment="1">
      <alignment horizontal="center" vertical="center"/>
    </xf>
    <xf numFmtId="0" fontId="35" fillId="11" borderId="57" xfId="0" applyFont="1" applyFill="1" applyBorder="1" applyAlignment="1">
      <alignment horizontal="center" vertical="center"/>
    </xf>
    <xf numFmtId="0" fontId="35" fillId="11" borderId="58" xfId="0" applyFont="1" applyFill="1" applyBorder="1" applyAlignment="1">
      <alignment horizontal="center" vertical="center"/>
    </xf>
    <xf numFmtId="0" fontId="21" fillId="13" borderId="11" xfId="0" applyFont="1" applyFill="1" applyBorder="1" applyAlignment="1">
      <alignment horizontal="center"/>
    </xf>
    <xf numFmtId="0" fontId="21" fillId="13" borderId="12" xfId="0" applyFont="1" applyFill="1" applyBorder="1" applyAlignment="1">
      <alignment horizontal="center"/>
    </xf>
    <xf numFmtId="0" fontId="21" fillId="13" borderId="11" xfId="0" applyFont="1" applyFill="1" applyBorder="1" applyAlignment="1">
      <alignment horizontal="center" vertical="center"/>
    </xf>
    <xf numFmtId="0" fontId="21" fillId="13" borderId="12" xfId="0" applyFont="1" applyFill="1" applyBorder="1" applyAlignment="1">
      <alignment horizontal="center" vertical="center"/>
    </xf>
    <xf numFmtId="0" fontId="17" fillId="17" borderId="5" xfId="0" applyFont="1" applyFill="1" applyBorder="1" applyAlignment="1">
      <alignment horizontal="left" vertical="center"/>
    </xf>
    <xf numFmtId="164" fontId="17" fillId="17" borderId="9" xfId="0" applyNumberFormat="1" applyFont="1" applyFill="1" applyBorder="1" applyAlignment="1">
      <alignment horizontal="center" vertical="center"/>
    </xf>
    <xf numFmtId="0" fontId="17" fillId="17" borderId="2" xfId="0" applyFont="1" applyFill="1" applyBorder="1" applyAlignment="1">
      <alignment horizontal="center" vertical="center"/>
    </xf>
    <xf numFmtId="0" fontId="21" fillId="17" borderId="6" xfId="0" applyFont="1" applyFill="1" applyBorder="1" applyAlignment="1">
      <alignment horizontal="center" vertical="center"/>
    </xf>
    <xf numFmtId="0" fontId="23" fillId="17" borderId="0" xfId="0" applyFont="1" applyFill="1" applyBorder="1" applyAlignment="1">
      <alignment horizontal="center" vertical="center"/>
    </xf>
    <xf numFmtId="0" fontId="17" fillId="17" borderId="3" xfId="0" applyFont="1" applyFill="1" applyBorder="1" applyAlignment="1">
      <alignment horizontal="center" vertical="center"/>
    </xf>
    <xf numFmtId="0" fontId="23" fillId="17" borderId="3" xfId="0" applyFont="1" applyFill="1" applyBorder="1" applyAlignment="1">
      <alignment horizontal="center" vertical="center"/>
    </xf>
    <xf numFmtId="164" fontId="17" fillId="17" borderId="1" xfId="0" applyNumberFormat="1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horizontal="center" vertical="center"/>
    </xf>
    <xf numFmtId="164" fontId="36" fillId="17" borderId="1" xfId="0" applyNumberFormat="1" applyFont="1" applyFill="1" applyBorder="1" applyAlignment="1">
      <alignment horizontal="center" vertical="center"/>
    </xf>
    <xf numFmtId="0" fontId="37" fillId="17" borderId="1" xfId="0" applyFont="1" applyFill="1" applyBorder="1" applyAlignment="1">
      <alignment horizontal="center" vertical="center"/>
    </xf>
    <xf numFmtId="0" fontId="38" fillId="17" borderId="1" xfId="0" applyFont="1" applyFill="1" applyBorder="1" applyAlignment="1">
      <alignment horizontal="center" vertical="center"/>
    </xf>
  </cellXfs>
  <cellStyles count="33">
    <cellStyle name="Comma 2" xfId="20"/>
    <cellStyle name="Comma 2 2" xfId="28"/>
    <cellStyle name="Currency 2" xfId="22"/>
    <cellStyle name="Currency 2 2" xfId="30"/>
    <cellStyle name="Millares 2" xfId="19"/>
    <cellStyle name="Millares 2 2" xfId="27"/>
    <cellStyle name="Moneda 2" xfId="4"/>
    <cellStyle name="Moneda 2 2" xfId="21"/>
    <cellStyle name="Moneda 2 2 2" xfId="2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2" xfId="2"/>
    <cellStyle name="Normal 2 2" xfId="16"/>
    <cellStyle name="Normal 2 3" xfId="32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14"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0070C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rgb="FF00B0F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00B0F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numFmt numFmtId="164" formatCode="[$$-340A]\ #,##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CFFFF"/>
      <color rgb="FFFFCCCC"/>
      <color rgb="FFFF66CC"/>
      <color rgb="FFFF99FF"/>
      <color rgb="FF66FFFF"/>
      <color rgb="FF99FF99"/>
      <color rgb="FF66FF66"/>
      <color rgb="FFCCFF33"/>
      <color rgb="FF66FF99"/>
      <color rgb="FFE200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la1" displayName="Tabla1" ref="A3:L17" totalsRowShown="0" headerRowDxfId="13" dataDxfId="12">
  <autoFilter ref="A3:L17"/>
  <tableColumns count="12">
    <tableColumn id="1" name="N°" dataDxfId="11"/>
    <tableColumn id="2" name="CLINICA/HOSPITAL" dataDxfId="10"/>
    <tableColumn id="3" name="MONTO NETO" dataDxfId="9"/>
    <tableColumn id="4" name="REALIZADO" dataDxfId="8"/>
    <tableColumn id="5" name="PRESUPUESTO" dataDxfId="7"/>
    <tableColumn id="6" name="O/V" dataDxfId="6"/>
    <tableColumn id="7" name="ORDEN DE COMPRA" dataDxfId="5"/>
    <tableColumn id="8" name="GUIA DESPACHO" dataDxfId="4"/>
    <tableColumn id="9" name="FACTURA" dataDxfId="3"/>
    <tableColumn id="11" name="ENCARGADO" dataDxfId="2"/>
    <tableColumn id="12" name="OBSERVACIÓN " dataDxfId="1"/>
    <tableColumn id="10" name="comentari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6"/>
  <sheetViews>
    <sheetView topLeftCell="A32" workbookViewId="0">
      <selection activeCell="F61" sqref="B4:F61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284"/>
    </row>
    <row r="3" spans="2:6" ht="15.75" thickBot="1"/>
    <row r="4" spans="2:6" ht="15.75" thickBot="1">
      <c r="B4" s="4"/>
      <c r="C4" s="1" t="s">
        <v>5</v>
      </c>
      <c r="D4" s="5"/>
      <c r="E4" s="6"/>
      <c r="F4" s="7"/>
    </row>
    <row r="5" spans="2:6">
      <c r="B5" s="8" t="s">
        <v>6</v>
      </c>
      <c r="C5" s="38" t="s">
        <v>118</v>
      </c>
      <c r="D5" s="9"/>
      <c r="E5" s="10" t="s">
        <v>7</v>
      </c>
      <c r="F5" s="11"/>
    </row>
    <row r="6" spans="2:6">
      <c r="B6" s="12" t="s">
        <v>8</v>
      </c>
      <c r="C6" s="13" t="s">
        <v>9</v>
      </c>
      <c r="D6" s="14"/>
      <c r="E6" s="15"/>
      <c r="F6" s="11"/>
    </row>
    <row r="7" spans="2:6">
      <c r="B7" s="12" t="s">
        <v>10</v>
      </c>
      <c r="C7" s="16">
        <v>182631</v>
      </c>
      <c r="D7" s="17"/>
      <c r="E7" s="15" t="s">
        <v>11</v>
      </c>
      <c r="F7" s="11"/>
    </row>
    <row r="8" spans="2:6">
      <c r="B8" s="12" t="s">
        <v>12</v>
      </c>
      <c r="C8" s="16"/>
      <c r="D8" s="9"/>
      <c r="E8" s="18"/>
      <c r="F8" s="11"/>
    </row>
    <row r="9" spans="2:6">
      <c r="B9" s="2" t="s">
        <v>13</v>
      </c>
      <c r="C9" s="3">
        <v>38357</v>
      </c>
      <c r="D9" s="9"/>
      <c r="E9" s="19"/>
      <c r="F9" s="11"/>
    </row>
    <row r="10" spans="2:6">
      <c r="B10" s="12" t="s">
        <v>14</v>
      </c>
      <c r="C10" s="16" t="s">
        <v>56</v>
      </c>
      <c r="D10" s="9"/>
      <c r="E10" s="19"/>
      <c r="F10" s="11"/>
    </row>
    <row r="11" spans="2:6">
      <c r="B11" s="20" t="s">
        <v>16</v>
      </c>
      <c r="C11" s="21" t="s">
        <v>56</v>
      </c>
      <c r="D11" s="9"/>
      <c r="E11" s="22"/>
      <c r="F11" s="11"/>
    </row>
    <row r="12" spans="2:6">
      <c r="B12" s="20" t="s">
        <v>17</v>
      </c>
      <c r="C12" s="21"/>
      <c r="D12" s="9"/>
      <c r="E12" s="22"/>
      <c r="F12" s="11"/>
    </row>
    <row r="13" spans="2:6" ht="15.75" thickBot="1">
      <c r="B13" s="23" t="s">
        <v>18</v>
      </c>
      <c r="C13" s="21"/>
      <c r="D13" s="9"/>
      <c r="E13" s="22"/>
      <c r="F13" s="24"/>
    </row>
    <row r="14" spans="2:6" ht="15.75" thickBot="1">
      <c r="B14" s="25" t="s">
        <v>19</v>
      </c>
      <c r="C14" s="25" t="s">
        <v>20</v>
      </c>
      <c r="D14" s="26" t="s">
        <v>21</v>
      </c>
      <c r="E14" s="27" t="s">
        <v>22</v>
      </c>
      <c r="F14" s="28" t="s">
        <v>23</v>
      </c>
    </row>
    <row r="15" spans="2:6">
      <c r="B15" s="29">
        <v>3200000000</v>
      </c>
      <c r="C15" s="29" t="s">
        <v>32</v>
      </c>
      <c r="D15" s="30">
        <v>1</v>
      </c>
      <c r="E15" s="31">
        <v>318917</v>
      </c>
      <c r="F15" s="32">
        <f>E15*D15</f>
        <v>318917</v>
      </c>
    </row>
    <row r="16" spans="2:6" ht="15.75" thickBot="1">
      <c r="B16" s="33"/>
      <c r="C16" s="34"/>
      <c r="D16" s="35"/>
      <c r="E16" s="36" t="s">
        <v>24</v>
      </c>
      <c r="F16" s="37">
        <f>F15</f>
        <v>318917</v>
      </c>
    </row>
    <row r="18" spans="2:6" ht="15.75" thickBot="1"/>
    <row r="19" spans="2:6" ht="15.75" thickBot="1">
      <c r="B19" s="388"/>
      <c r="C19" s="389" t="s">
        <v>25</v>
      </c>
      <c r="D19" s="41"/>
      <c r="E19" s="42"/>
      <c r="F19" s="43"/>
    </row>
    <row r="20" spans="2:6">
      <c r="B20" s="44" t="s">
        <v>6</v>
      </c>
      <c r="C20" s="70" t="s">
        <v>211</v>
      </c>
      <c r="D20" s="45"/>
      <c r="E20" s="46" t="s">
        <v>7</v>
      </c>
      <c r="F20" s="47"/>
    </row>
    <row r="21" spans="2:6">
      <c r="B21" s="48" t="s">
        <v>8</v>
      </c>
      <c r="C21" s="49" t="s">
        <v>35</v>
      </c>
      <c r="D21" s="50"/>
      <c r="E21" s="51"/>
      <c r="F21" s="47"/>
    </row>
    <row r="22" spans="2:6">
      <c r="B22" s="48" t="s">
        <v>10</v>
      </c>
      <c r="C22" s="52">
        <v>182634</v>
      </c>
      <c r="D22" s="53"/>
      <c r="E22" s="51" t="s">
        <v>11</v>
      </c>
      <c r="F22" s="47"/>
    </row>
    <row r="23" spans="2:6">
      <c r="B23" s="48" t="s">
        <v>12</v>
      </c>
      <c r="C23" s="52"/>
      <c r="D23" s="45"/>
      <c r="E23" s="54"/>
      <c r="F23" s="47"/>
    </row>
    <row r="24" spans="2:6">
      <c r="B24" s="39" t="s">
        <v>13</v>
      </c>
      <c r="C24" s="40">
        <v>38358</v>
      </c>
      <c r="D24" s="45"/>
      <c r="E24" s="55"/>
      <c r="F24" s="47"/>
    </row>
    <row r="25" spans="2:6">
      <c r="B25" s="48" t="s">
        <v>14</v>
      </c>
      <c r="C25" s="52" t="s">
        <v>56</v>
      </c>
      <c r="D25" s="45"/>
      <c r="E25" s="55"/>
      <c r="F25" s="47"/>
    </row>
    <row r="26" spans="2:6">
      <c r="B26" s="56" t="s">
        <v>16</v>
      </c>
      <c r="C26" s="57" t="s">
        <v>56</v>
      </c>
      <c r="D26" s="45"/>
      <c r="E26" s="58"/>
      <c r="F26" s="47"/>
    </row>
    <row r="27" spans="2:6">
      <c r="B27" s="56" t="s">
        <v>17</v>
      </c>
      <c r="C27" s="57"/>
      <c r="D27" s="45"/>
      <c r="E27" s="58"/>
      <c r="F27" s="47"/>
    </row>
    <row r="28" spans="2:6" ht="15.75" thickBot="1">
      <c r="B28" s="59" t="s">
        <v>18</v>
      </c>
      <c r="C28" s="57"/>
      <c r="D28" s="45"/>
      <c r="E28" s="58"/>
      <c r="F28" s="60"/>
    </row>
    <row r="29" spans="2:6" ht="15.75" thickBot="1">
      <c r="B29" s="384" t="s">
        <v>19</v>
      </c>
      <c r="C29" s="384" t="s">
        <v>20</v>
      </c>
      <c r="D29" s="385" t="s">
        <v>21</v>
      </c>
      <c r="E29" s="386" t="s">
        <v>22</v>
      </c>
      <c r="F29" s="387" t="s">
        <v>23</v>
      </c>
    </row>
    <row r="30" spans="2:6">
      <c r="B30" s="61">
        <v>3200000000</v>
      </c>
      <c r="C30" s="61" t="s">
        <v>32</v>
      </c>
      <c r="D30" s="62">
        <v>1</v>
      </c>
      <c r="E30" s="63">
        <v>655225</v>
      </c>
      <c r="F30" s="64">
        <f>E30*D30</f>
        <v>655225</v>
      </c>
    </row>
    <row r="31" spans="2:6" ht="15.75" thickBot="1">
      <c r="B31" s="65"/>
      <c r="C31" s="66"/>
      <c r="D31" s="67"/>
      <c r="E31" s="68" t="s">
        <v>24</v>
      </c>
      <c r="F31" s="69">
        <f>F30</f>
        <v>655225</v>
      </c>
    </row>
    <row r="33" spans="2:6" ht="15.75" thickBot="1"/>
    <row r="34" spans="2:6" ht="15.75" thickBot="1">
      <c r="B34" s="74"/>
      <c r="C34" s="71" t="s">
        <v>26</v>
      </c>
      <c r="D34" s="75"/>
      <c r="E34" s="76"/>
      <c r="F34" s="77"/>
    </row>
    <row r="35" spans="2:6">
      <c r="B35" s="78" t="s">
        <v>6</v>
      </c>
      <c r="C35" s="108" t="s">
        <v>135</v>
      </c>
      <c r="D35" s="79"/>
      <c r="E35" s="80" t="s">
        <v>7</v>
      </c>
      <c r="F35" s="81"/>
    </row>
    <row r="36" spans="2:6">
      <c r="B36" s="82" t="s">
        <v>8</v>
      </c>
      <c r="C36" s="83" t="s">
        <v>36</v>
      </c>
      <c r="D36" s="84"/>
      <c r="E36" s="85"/>
      <c r="F36" s="81"/>
    </row>
    <row r="37" spans="2:6">
      <c r="B37" s="82" t="s">
        <v>10</v>
      </c>
      <c r="C37" s="86">
        <v>182550</v>
      </c>
      <c r="D37" s="87"/>
      <c r="E37" s="85" t="s">
        <v>11</v>
      </c>
      <c r="F37" s="81"/>
    </row>
    <row r="38" spans="2:6">
      <c r="B38" s="82" t="s">
        <v>12</v>
      </c>
      <c r="C38" s="86"/>
      <c r="D38" s="79"/>
      <c r="E38" s="88"/>
      <c r="F38" s="81"/>
    </row>
    <row r="39" spans="2:6">
      <c r="B39" s="72" t="s">
        <v>13</v>
      </c>
      <c r="C39" s="73">
        <v>38356</v>
      </c>
      <c r="D39" s="79"/>
      <c r="E39" s="89"/>
      <c r="F39" s="81"/>
    </row>
    <row r="40" spans="2:6">
      <c r="B40" s="82" t="s">
        <v>14</v>
      </c>
      <c r="C40" s="86" t="s">
        <v>56</v>
      </c>
      <c r="D40" s="79"/>
      <c r="E40" s="89"/>
      <c r="F40" s="81"/>
    </row>
    <row r="41" spans="2:6">
      <c r="B41" s="90" t="s">
        <v>16</v>
      </c>
      <c r="C41" s="91" t="s">
        <v>56</v>
      </c>
      <c r="D41" s="79"/>
      <c r="E41" s="92"/>
      <c r="F41" s="81"/>
    </row>
    <row r="42" spans="2:6">
      <c r="B42" s="90" t="s">
        <v>17</v>
      </c>
      <c r="C42" s="91"/>
      <c r="D42" s="79"/>
      <c r="E42" s="92"/>
      <c r="F42" s="81"/>
    </row>
    <row r="43" spans="2:6" ht="15.75" thickBot="1">
      <c r="B43" s="93" t="s">
        <v>18</v>
      </c>
      <c r="C43" s="91"/>
      <c r="D43" s="79"/>
      <c r="E43" s="92"/>
      <c r="F43" s="94"/>
    </row>
    <row r="44" spans="2:6" ht="15.75" thickBot="1">
      <c r="B44" s="95" t="s">
        <v>19</v>
      </c>
      <c r="C44" s="95" t="s">
        <v>20</v>
      </c>
      <c r="D44" s="96" t="s">
        <v>21</v>
      </c>
      <c r="E44" s="97" t="s">
        <v>22</v>
      </c>
      <c r="F44" s="98" t="s">
        <v>23</v>
      </c>
    </row>
    <row r="45" spans="2:6">
      <c r="B45" s="99">
        <v>3200000000</v>
      </c>
      <c r="C45" s="99" t="s">
        <v>32</v>
      </c>
      <c r="D45" s="100">
        <v>1</v>
      </c>
      <c r="E45" s="101">
        <v>160000</v>
      </c>
      <c r="F45" s="102">
        <f>E45*D45</f>
        <v>160000</v>
      </c>
    </row>
    <row r="46" spans="2:6" ht="15.75" thickBot="1">
      <c r="B46" s="103"/>
      <c r="C46" s="104"/>
      <c r="D46" s="105"/>
      <c r="E46" s="106" t="s">
        <v>24</v>
      </c>
      <c r="F46" s="107">
        <f>F45</f>
        <v>160000</v>
      </c>
    </row>
    <row r="48" spans="2:6" ht="15.75" thickBot="1"/>
    <row r="49" spans="2:6" ht="15.75" thickBot="1">
      <c r="B49" s="388"/>
      <c r="C49" s="389" t="s">
        <v>27</v>
      </c>
      <c r="D49" s="111"/>
      <c r="E49" s="112"/>
      <c r="F49" s="113"/>
    </row>
    <row r="50" spans="2:6">
      <c r="B50" s="114" t="s">
        <v>6</v>
      </c>
      <c r="C50" s="140" t="s">
        <v>114</v>
      </c>
      <c r="D50" s="115"/>
      <c r="E50" s="116" t="s">
        <v>7</v>
      </c>
      <c r="F50" s="117"/>
    </row>
    <row r="51" spans="2:6">
      <c r="B51" s="118" t="s">
        <v>8</v>
      </c>
      <c r="C51" s="119" t="s">
        <v>57</v>
      </c>
      <c r="D51" s="120"/>
      <c r="E51" s="121"/>
      <c r="F51" s="117"/>
    </row>
    <row r="52" spans="2:6">
      <c r="B52" s="118" t="s">
        <v>10</v>
      </c>
      <c r="C52" s="122">
        <v>182633</v>
      </c>
      <c r="D52" s="123"/>
      <c r="E52" s="121" t="s">
        <v>11</v>
      </c>
      <c r="F52" s="117"/>
    </row>
    <row r="53" spans="2:6">
      <c r="B53" s="118" t="s">
        <v>12</v>
      </c>
      <c r="C53" s="122"/>
      <c r="D53" s="115"/>
      <c r="E53" s="124"/>
      <c r="F53" s="117"/>
    </row>
    <row r="54" spans="2:6">
      <c r="B54" s="109" t="s">
        <v>13</v>
      </c>
      <c r="C54" s="110">
        <v>38359</v>
      </c>
      <c r="D54" s="115"/>
      <c r="E54" s="125"/>
      <c r="F54" s="117"/>
    </row>
    <row r="55" spans="2:6">
      <c r="B55" s="118" t="s">
        <v>14</v>
      </c>
      <c r="C55" s="156" t="s">
        <v>15</v>
      </c>
      <c r="D55" s="115"/>
      <c r="E55" s="125"/>
      <c r="F55" s="117"/>
    </row>
    <row r="56" spans="2:6">
      <c r="B56" s="126" t="s">
        <v>16</v>
      </c>
      <c r="C56" s="156" t="s">
        <v>15</v>
      </c>
      <c r="D56" s="115"/>
      <c r="E56" s="128"/>
      <c r="F56" s="117"/>
    </row>
    <row r="57" spans="2:6">
      <c r="B57" s="126" t="s">
        <v>17</v>
      </c>
      <c r="C57" s="127"/>
      <c r="D57" s="115"/>
      <c r="E57" s="128"/>
      <c r="F57" s="117"/>
    </row>
    <row r="58" spans="2:6" ht="15.75" thickBot="1">
      <c r="B58" s="129" t="s">
        <v>18</v>
      </c>
      <c r="C58" s="127"/>
      <c r="D58" s="115"/>
      <c r="E58" s="128"/>
      <c r="F58" s="130"/>
    </row>
    <row r="59" spans="2:6" ht="15.75" thickBot="1">
      <c r="B59" s="384" t="s">
        <v>19</v>
      </c>
      <c r="C59" s="384" t="s">
        <v>20</v>
      </c>
      <c r="D59" s="385" t="s">
        <v>21</v>
      </c>
      <c r="E59" s="386" t="s">
        <v>22</v>
      </c>
      <c r="F59" s="387" t="s">
        <v>23</v>
      </c>
    </row>
    <row r="60" spans="2:6">
      <c r="B60" s="131">
        <v>3200000000</v>
      </c>
      <c r="C60" s="131" t="s">
        <v>32</v>
      </c>
      <c r="D60" s="132">
        <v>1</v>
      </c>
      <c r="E60" s="133">
        <v>2489855</v>
      </c>
      <c r="F60" s="134">
        <f>E60*D60</f>
        <v>2489855</v>
      </c>
    </row>
    <row r="61" spans="2:6" ht="15.75" thickBot="1">
      <c r="B61" s="135"/>
      <c r="C61" s="136"/>
      <c r="D61" s="137"/>
      <c r="E61" s="138" t="s">
        <v>24</v>
      </c>
      <c r="F61" s="139">
        <f>F60+F19</f>
        <v>2489855</v>
      </c>
    </row>
    <row r="63" spans="2:6" ht="15.75" thickBot="1"/>
    <row r="64" spans="2:6" ht="15.75" thickBot="1">
      <c r="B64" s="144"/>
      <c r="C64" s="141" t="s">
        <v>28</v>
      </c>
      <c r="D64" s="145"/>
      <c r="E64" s="146"/>
      <c r="F64" s="147"/>
    </row>
    <row r="65" spans="2:6">
      <c r="B65" s="148" t="s">
        <v>6</v>
      </c>
      <c r="C65" s="178" t="s">
        <v>109</v>
      </c>
      <c r="D65" s="149"/>
      <c r="E65" s="150" t="s">
        <v>7</v>
      </c>
      <c r="F65" s="151"/>
    </row>
    <row r="66" spans="2:6">
      <c r="B66" s="152" t="s">
        <v>8</v>
      </c>
      <c r="C66" s="153" t="s">
        <v>119</v>
      </c>
      <c r="D66" s="154"/>
      <c r="E66" s="155"/>
      <c r="F66" s="151"/>
    </row>
    <row r="67" spans="2:6">
      <c r="B67" s="152" t="s">
        <v>10</v>
      </c>
      <c r="C67" s="156">
        <v>176531</v>
      </c>
      <c r="D67" s="157"/>
      <c r="E67" s="155" t="s">
        <v>11</v>
      </c>
      <c r="F67" s="151"/>
    </row>
    <row r="68" spans="2:6">
      <c r="B68" s="152" t="s">
        <v>12</v>
      </c>
      <c r="C68" s="156"/>
      <c r="D68" s="149"/>
      <c r="E68" s="158"/>
      <c r="F68" s="151"/>
    </row>
    <row r="69" spans="2:6">
      <c r="B69" s="142" t="s">
        <v>13</v>
      </c>
      <c r="C69" s="143">
        <v>34626</v>
      </c>
      <c r="D69" s="149"/>
      <c r="E69" s="159"/>
      <c r="F69" s="151"/>
    </row>
    <row r="70" spans="2:6">
      <c r="B70" s="152" t="s">
        <v>14</v>
      </c>
      <c r="C70" s="156">
        <v>2671</v>
      </c>
      <c r="D70" s="149"/>
      <c r="E70" s="159"/>
      <c r="F70" s="151"/>
    </row>
    <row r="71" spans="2:6">
      <c r="B71" s="160" t="s">
        <v>16</v>
      </c>
      <c r="C71" s="161">
        <v>7162</v>
      </c>
      <c r="D71" s="149"/>
      <c r="E71" s="162"/>
      <c r="F71" s="151"/>
    </row>
    <row r="72" spans="2:6">
      <c r="B72" s="160" t="s">
        <v>17</v>
      </c>
      <c r="C72" s="161"/>
      <c r="D72" s="149"/>
      <c r="E72" s="162"/>
      <c r="F72" s="151"/>
    </row>
    <row r="73" spans="2:6" ht="15.75" thickBot="1">
      <c r="B73" s="163" t="s">
        <v>18</v>
      </c>
      <c r="C73" s="161"/>
      <c r="D73" s="149"/>
      <c r="E73" s="162"/>
      <c r="F73" s="164"/>
    </row>
    <row r="74" spans="2:6" ht="15.75" thickBot="1">
      <c r="B74" s="165" t="s">
        <v>19</v>
      </c>
      <c r="C74" s="165" t="s">
        <v>20</v>
      </c>
      <c r="D74" s="166" t="s">
        <v>21</v>
      </c>
      <c r="E74" s="167" t="s">
        <v>22</v>
      </c>
      <c r="F74" s="168" t="s">
        <v>23</v>
      </c>
    </row>
    <row r="75" spans="2:6">
      <c r="B75" s="169" t="s">
        <v>137</v>
      </c>
      <c r="C75" s="169" t="s">
        <v>138</v>
      </c>
      <c r="D75" s="170">
        <v>1</v>
      </c>
      <c r="E75" s="171">
        <v>85140</v>
      </c>
      <c r="F75" s="172">
        <v>85140</v>
      </c>
    </row>
    <row r="76" spans="2:6" ht="15.75" thickBot="1">
      <c r="B76" s="173"/>
      <c r="C76" s="174"/>
      <c r="D76" s="175"/>
      <c r="E76" s="176" t="s">
        <v>24</v>
      </c>
      <c r="F76" s="177">
        <f>F75</f>
        <v>85140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8"/>
  <sheetViews>
    <sheetView workbookViewId="0">
      <selection activeCell="F16" sqref="B4:F16"/>
    </sheetView>
  </sheetViews>
  <sheetFormatPr baseColWidth="10" defaultRowHeight="15"/>
  <cols>
    <col min="2" max="2" width="35.28515625" style="196" customWidth="1"/>
    <col min="3" max="3" width="41.28515625" style="232" customWidth="1"/>
    <col min="4" max="4" width="11.42578125" style="232"/>
    <col min="5" max="5" width="12.28515625" style="306" bestFit="1" customWidth="1"/>
    <col min="6" max="6" width="11.42578125" style="306"/>
  </cols>
  <sheetData>
    <row r="2" spans="2:6" s="179" customFormat="1">
      <c r="B2" s="196"/>
      <c r="C2" s="232"/>
      <c r="D2" s="232"/>
      <c r="E2" s="306"/>
      <c r="F2" s="306"/>
    </row>
    <row r="3" spans="2:6" ht="15.75" thickBot="1"/>
    <row r="4" spans="2:6" ht="15.75" thickBot="1">
      <c r="B4" s="235"/>
      <c r="C4" s="141" t="s">
        <v>39</v>
      </c>
      <c r="D4" s="236"/>
      <c r="E4" s="347"/>
      <c r="F4" s="348"/>
    </row>
    <row r="5" spans="2:6">
      <c r="B5" s="239" t="s">
        <v>6</v>
      </c>
      <c r="C5" s="266" t="s">
        <v>98</v>
      </c>
      <c r="D5" s="236"/>
      <c r="E5" s="240" t="s">
        <v>7</v>
      </c>
      <c r="F5" s="349"/>
    </row>
    <row r="6" spans="2:6">
      <c r="B6" s="242" t="s">
        <v>8</v>
      </c>
      <c r="C6" s="267" t="s">
        <v>97</v>
      </c>
      <c r="D6" s="260"/>
      <c r="E6" s="243"/>
      <c r="F6" s="349"/>
    </row>
    <row r="7" spans="2:6">
      <c r="B7" s="242" t="s">
        <v>10</v>
      </c>
      <c r="C7" s="268"/>
      <c r="D7" s="261"/>
      <c r="E7" s="243" t="s">
        <v>11</v>
      </c>
      <c r="F7" s="349"/>
    </row>
    <row r="8" spans="2:6">
      <c r="B8" s="242" t="s">
        <v>12</v>
      </c>
      <c r="C8" s="268"/>
      <c r="D8" s="236"/>
      <c r="E8" s="244"/>
      <c r="F8" s="349"/>
    </row>
    <row r="9" spans="2:6">
      <c r="B9" s="142" t="s">
        <v>13</v>
      </c>
      <c r="C9" s="269"/>
      <c r="D9" s="236"/>
      <c r="E9" s="307"/>
      <c r="F9" s="349"/>
    </row>
    <row r="10" spans="2:6">
      <c r="B10" s="242" t="s">
        <v>14</v>
      </c>
      <c r="C10" s="268">
        <v>245609</v>
      </c>
      <c r="D10" s="236"/>
      <c r="E10" s="307"/>
      <c r="F10" s="349"/>
    </row>
    <row r="11" spans="2:6">
      <c r="B11" s="246" t="s">
        <v>16</v>
      </c>
      <c r="C11" s="270">
        <v>7171</v>
      </c>
      <c r="D11" s="236"/>
      <c r="E11" s="307"/>
      <c r="F11" s="349"/>
    </row>
    <row r="12" spans="2:6">
      <c r="B12" s="246" t="s">
        <v>17</v>
      </c>
      <c r="C12" s="270"/>
      <c r="D12" s="236"/>
      <c r="E12" s="307"/>
      <c r="F12" s="349"/>
    </row>
    <row r="13" spans="2:6" ht="15.75" thickBot="1">
      <c r="B13" s="246" t="s">
        <v>18</v>
      </c>
      <c r="C13" s="270"/>
      <c r="D13" s="236"/>
      <c r="E13" s="307"/>
      <c r="F13" s="350"/>
    </row>
    <row r="14" spans="2:6" ht="15.75" thickBot="1">
      <c r="B14" s="322" t="s">
        <v>19</v>
      </c>
      <c r="C14" s="265" t="s">
        <v>20</v>
      </c>
      <c r="D14" s="393" t="s">
        <v>21</v>
      </c>
      <c r="E14" s="315" t="s">
        <v>22</v>
      </c>
      <c r="F14" s="351" t="s">
        <v>23</v>
      </c>
    </row>
    <row r="15" spans="2:6" s="196" customFormat="1">
      <c r="B15" s="395" t="s">
        <v>30</v>
      </c>
      <c r="C15" s="396" t="s">
        <v>31</v>
      </c>
      <c r="D15" s="396">
        <v>1</v>
      </c>
      <c r="E15" s="394">
        <v>250000</v>
      </c>
      <c r="F15" s="323">
        <v>250000</v>
      </c>
    </row>
    <row r="16" spans="2:6" ht="15.75" thickBot="1">
      <c r="B16" s="277"/>
      <c r="C16" s="278"/>
      <c r="D16" s="263"/>
      <c r="E16" s="353" t="s">
        <v>24</v>
      </c>
      <c r="F16" s="354">
        <f>F15*D15</f>
        <v>250000</v>
      </c>
    </row>
    <row r="18" spans="2:6" ht="15.75" thickBot="1"/>
    <row r="19" spans="2:6" ht="15.75" thickBot="1">
      <c r="B19" s="235"/>
      <c r="C19" s="141" t="s">
        <v>40</v>
      </c>
      <c r="D19" s="236"/>
      <c r="E19" s="347"/>
      <c r="F19" s="348"/>
    </row>
    <row r="20" spans="2:6">
      <c r="B20" s="239" t="s">
        <v>6</v>
      </c>
      <c r="C20" s="266" t="s">
        <v>98</v>
      </c>
      <c r="D20" s="236"/>
      <c r="E20" s="240" t="s">
        <v>7</v>
      </c>
      <c r="F20" s="349"/>
    </row>
    <row r="21" spans="2:6">
      <c r="B21" s="242" t="s">
        <v>8</v>
      </c>
      <c r="C21" s="267" t="s">
        <v>97</v>
      </c>
      <c r="D21" s="260"/>
      <c r="E21" s="243"/>
      <c r="F21" s="349"/>
    </row>
    <row r="22" spans="2:6">
      <c r="B22" s="242" t="s">
        <v>10</v>
      </c>
      <c r="C22" s="268"/>
      <c r="D22" s="261"/>
      <c r="E22" s="243" t="s">
        <v>11</v>
      </c>
      <c r="F22" s="349"/>
    </row>
    <row r="23" spans="2:6">
      <c r="B23" s="242" t="s">
        <v>12</v>
      </c>
      <c r="C23" s="268"/>
      <c r="D23" s="236"/>
      <c r="E23" s="244"/>
      <c r="F23" s="349"/>
    </row>
    <row r="24" spans="2:6">
      <c r="B24" s="142" t="s">
        <v>13</v>
      </c>
      <c r="C24" s="269">
        <v>33371</v>
      </c>
      <c r="D24" s="236"/>
      <c r="E24" s="307"/>
      <c r="F24" s="349"/>
    </row>
    <row r="25" spans="2:6">
      <c r="B25" s="242" t="s">
        <v>14</v>
      </c>
      <c r="C25" s="268"/>
      <c r="D25" s="236"/>
      <c r="E25" s="307"/>
      <c r="F25" s="349"/>
    </row>
    <row r="26" spans="2:6">
      <c r="B26" s="246" t="s">
        <v>16</v>
      </c>
      <c r="C26" s="270">
        <v>7165</v>
      </c>
      <c r="D26" s="236"/>
      <c r="E26" s="307"/>
      <c r="F26" s="349"/>
    </row>
    <row r="27" spans="2:6">
      <c r="B27" s="246" t="s">
        <v>17</v>
      </c>
      <c r="C27" s="270"/>
      <c r="D27" s="236"/>
      <c r="E27" s="307"/>
      <c r="F27" s="349"/>
    </row>
    <row r="28" spans="2:6" ht="15.75" thickBot="1">
      <c r="B28" s="248" t="s">
        <v>18</v>
      </c>
      <c r="C28" s="270" t="s">
        <v>84</v>
      </c>
      <c r="D28" s="236"/>
      <c r="E28" s="307"/>
      <c r="F28" s="350"/>
    </row>
    <row r="29" spans="2:6" ht="15.75" thickBot="1">
      <c r="B29" s="259" t="s">
        <v>19</v>
      </c>
      <c r="C29" s="272" t="s">
        <v>20</v>
      </c>
      <c r="D29" s="276" t="s">
        <v>21</v>
      </c>
      <c r="E29" s="250" t="s">
        <v>22</v>
      </c>
      <c r="F29" s="351" t="s">
        <v>23</v>
      </c>
    </row>
    <row r="30" spans="2:6" s="179" customFormat="1" ht="15.75" thickBot="1">
      <c r="B30" s="281" t="s">
        <v>87</v>
      </c>
      <c r="C30" s="279" t="s">
        <v>104</v>
      </c>
      <c r="D30" s="282">
        <v>8</v>
      </c>
      <c r="E30" s="250">
        <v>45675</v>
      </c>
      <c r="F30" s="355">
        <f>E30*8</f>
        <v>365400</v>
      </c>
    </row>
    <row r="31" spans="2:6" s="179" customFormat="1" ht="15.75" thickBot="1">
      <c r="B31" s="281" t="s">
        <v>95</v>
      </c>
      <c r="C31" s="279" t="s">
        <v>105</v>
      </c>
      <c r="D31" s="282">
        <v>8</v>
      </c>
      <c r="E31" s="250">
        <v>70868</v>
      </c>
      <c r="F31" s="355">
        <f>E31*8</f>
        <v>566944</v>
      </c>
    </row>
    <row r="32" spans="2:6" s="179" customFormat="1" ht="15.75" thickBot="1">
      <c r="B32" s="281" t="s">
        <v>96</v>
      </c>
      <c r="C32" s="279" t="s">
        <v>106</v>
      </c>
      <c r="D32" s="282">
        <v>2</v>
      </c>
      <c r="E32" s="250">
        <v>79959</v>
      </c>
      <c r="F32" s="355">
        <f>E32*2</f>
        <v>159918</v>
      </c>
    </row>
    <row r="33" spans="2:6" s="179" customFormat="1" ht="15.75" thickBot="1">
      <c r="B33" s="281">
        <v>1110000</v>
      </c>
      <c r="C33" s="279" t="s">
        <v>34</v>
      </c>
      <c r="D33" s="282">
        <v>1</v>
      </c>
      <c r="E33" s="250">
        <v>280000</v>
      </c>
      <c r="F33" s="250">
        <v>280000</v>
      </c>
    </row>
    <row r="34" spans="2:6" s="179" customFormat="1" ht="15.75" thickBot="1">
      <c r="B34" s="281" t="s">
        <v>103</v>
      </c>
      <c r="C34" s="279" t="s">
        <v>107</v>
      </c>
      <c r="D34" s="282">
        <v>1</v>
      </c>
      <c r="E34" s="250">
        <v>250000</v>
      </c>
      <c r="F34" s="250">
        <v>250000</v>
      </c>
    </row>
    <row r="35" spans="2:6" s="179" customFormat="1" ht="15.75" thickBot="1">
      <c r="B35" s="281" t="s">
        <v>99</v>
      </c>
      <c r="C35" s="279" t="s">
        <v>108</v>
      </c>
      <c r="D35" s="282">
        <v>2</v>
      </c>
      <c r="E35" s="250">
        <v>206964</v>
      </c>
      <c r="F35" s="355">
        <f>E35*2</f>
        <v>413928</v>
      </c>
    </row>
    <row r="36" spans="2:6" s="179" customFormat="1" ht="15.75" thickBot="1">
      <c r="B36" s="281" t="s">
        <v>100</v>
      </c>
      <c r="C36" s="279" t="s">
        <v>102</v>
      </c>
      <c r="D36" s="282">
        <v>30</v>
      </c>
      <c r="E36" s="250">
        <v>0</v>
      </c>
      <c r="F36" s="250">
        <v>0</v>
      </c>
    </row>
    <row r="37" spans="2:6" s="179" customFormat="1" ht="15.75" thickBot="1">
      <c r="B37" s="281" t="s">
        <v>101</v>
      </c>
      <c r="C37" s="279" t="s">
        <v>102</v>
      </c>
      <c r="D37" s="282">
        <v>30</v>
      </c>
      <c r="E37" s="250">
        <v>0</v>
      </c>
      <c r="F37" s="250">
        <v>0</v>
      </c>
    </row>
    <row r="38" spans="2:6" ht="15.75" thickBot="1">
      <c r="B38" s="281"/>
      <c r="C38" s="279"/>
      <c r="D38" s="282"/>
      <c r="E38" s="250"/>
      <c r="F38" s="355"/>
    </row>
    <row r="39" spans="2:6" ht="15.75" thickBot="1">
      <c r="B39" s="281"/>
      <c r="C39" s="279"/>
      <c r="D39" s="280"/>
      <c r="E39" s="356" t="s">
        <v>24</v>
      </c>
      <c r="F39" s="354">
        <f>F30+F31+F32+F33+F34+F35</f>
        <v>2036190</v>
      </c>
    </row>
    <row r="40" spans="2:6">
      <c r="C40" s="279"/>
    </row>
    <row r="41" spans="2:6" ht="15.75" thickBot="1"/>
    <row r="42" spans="2:6" ht="15.75" thickBot="1">
      <c r="B42" s="235"/>
      <c r="C42" s="141" t="s">
        <v>41</v>
      </c>
      <c r="D42" s="236"/>
      <c r="E42" s="347"/>
      <c r="F42" s="348"/>
    </row>
    <row r="43" spans="2:6">
      <c r="B43" s="239" t="s">
        <v>6</v>
      </c>
      <c r="C43" s="271" t="s">
        <v>80</v>
      </c>
      <c r="D43" s="236"/>
      <c r="E43" s="240" t="s">
        <v>7</v>
      </c>
      <c r="F43" s="349"/>
    </row>
    <row r="44" spans="2:6">
      <c r="B44" s="242" t="s">
        <v>8</v>
      </c>
      <c r="C44" s="267" t="s">
        <v>81</v>
      </c>
      <c r="D44" s="260"/>
      <c r="E44" s="243"/>
      <c r="F44" s="349"/>
    </row>
    <row r="45" spans="2:6">
      <c r="B45" s="242" t="s">
        <v>10</v>
      </c>
      <c r="C45" s="268">
        <v>174338</v>
      </c>
      <c r="D45" s="261"/>
      <c r="E45" s="243" t="s">
        <v>11</v>
      </c>
      <c r="F45" s="349"/>
    </row>
    <row r="46" spans="2:6">
      <c r="B46" s="242" t="s">
        <v>12</v>
      </c>
      <c r="C46" s="268"/>
      <c r="D46" s="236"/>
      <c r="E46" s="244"/>
      <c r="F46" s="349"/>
    </row>
    <row r="47" spans="2:6">
      <c r="B47" s="142" t="s">
        <v>13</v>
      </c>
      <c r="C47" s="269">
        <v>33187</v>
      </c>
      <c r="D47" s="236"/>
      <c r="E47" s="307"/>
      <c r="F47" s="349"/>
    </row>
    <row r="48" spans="2:6">
      <c r="B48" s="242" t="s">
        <v>14</v>
      </c>
      <c r="C48" s="268" t="s">
        <v>79</v>
      </c>
      <c r="D48" s="236"/>
      <c r="E48" s="307"/>
      <c r="F48" s="349"/>
    </row>
    <row r="49" spans="2:6">
      <c r="B49" s="246" t="s">
        <v>16</v>
      </c>
      <c r="C49" s="270">
        <v>7074</v>
      </c>
      <c r="D49" s="236"/>
      <c r="E49" s="307"/>
      <c r="F49" s="349"/>
    </row>
    <row r="50" spans="2:6">
      <c r="B50" s="246" t="s">
        <v>17</v>
      </c>
      <c r="C50" s="270"/>
      <c r="D50" s="236"/>
      <c r="E50" s="307"/>
      <c r="F50" s="349"/>
    </row>
    <row r="51" spans="2:6" ht="15.75" thickBot="1">
      <c r="B51" s="248" t="s">
        <v>18</v>
      </c>
      <c r="C51" s="270" t="s">
        <v>84</v>
      </c>
      <c r="D51" s="236"/>
      <c r="E51" s="307"/>
      <c r="F51" s="350"/>
    </row>
    <row r="52" spans="2:6" ht="15.75" thickBot="1">
      <c r="B52" s="233" t="s">
        <v>19</v>
      </c>
      <c r="C52" s="272" t="s">
        <v>20</v>
      </c>
      <c r="D52" s="262" t="s">
        <v>21</v>
      </c>
      <c r="E52" s="250" t="s">
        <v>22</v>
      </c>
      <c r="F52" s="351" t="s">
        <v>23</v>
      </c>
    </row>
    <row r="53" spans="2:6">
      <c r="B53" s="234">
        <v>38827</v>
      </c>
      <c r="C53" s="273" t="s">
        <v>82</v>
      </c>
      <c r="D53" s="264">
        <v>2</v>
      </c>
      <c r="E53" s="252">
        <v>25000</v>
      </c>
      <c r="F53" s="352">
        <f>E53*D53</f>
        <v>50000</v>
      </c>
    </row>
    <row r="54" spans="2:6" s="179" customFormat="1">
      <c r="B54" s="257">
        <v>352060000</v>
      </c>
      <c r="C54" s="274" t="s">
        <v>83</v>
      </c>
      <c r="D54" s="265">
        <v>1</v>
      </c>
      <c r="E54" s="258">
        <v>40150</v>
      </c>
      <c r="F54" s="357">
        <v>40150</v>
      </c>
    </row>
    <row r="55" spans="2:6" ht="15.75" thickBot="1">
      <c r="B55" s="254"/>
      <c r="C55" s="275"/>
      <c r="D55" s="263"/>
      <c r="E55" s="353" t="s">
        <v>24</v>
      </c>
      <c r="F55" s="354">
        <f>F53+F54</f>
        <v>90150</v>
      </c>
    </row>
    <row r="57" spans="2:6" ht="15.75" thickBot="1"/>
    <row r="58" spans="2:6" ht="15.75" thickBot="1">
      <c r="B58" s="235"/>
      <c r="C58" s="141" t="s">
        <v>42</v>
      </c>
      <c r="D58" s="236"/>
      <c r="E58" s="347"/>
      <c r="F58" s="348"/>
    </row>
    <row r="59" spans="2:6">
      <c r="B59" s="239" t="s">
        <v>6</v>
      </c>
      <c r="C59" s="271" t="s">
        <v>136</v>
      </c>
      <c r="D59" s="236"/>
      <c r="E59" s="240" t="s">
        <v>7</v>
      </c>
      <c r="F59" s="349"/>
    </row>
    <row r="60" spans="2:6">
      <c r="B60" s="242" t="s">
        <v>8</v>
      </c>
      <c r="C60" s="267" t="s">
        <v>156</v>
      </c>
      <c r="D60" s="260"/>
      <c r="E60" s="243"/>
      <c r="F60" s="349"/>
    </row>
    <row r="61" spans="2:6">
      <c r="B61" s="242" t="s">
        <v>10</v>
      </c>
      <c r="C61" s="268">
        <v>176765</v>
      </c>
      <c r="D61" s="261"/>
      <c r="E61" s="243" t="s">
        <v>11</v>
      </c>
      <c r="F61" s="349"/>
    </row>
    <row r="62" spans="2:6">
      <c r="B62" s="242" t="s">
        <v>12</v>
      </c>
      <c r="C62" s="268"/>
      <c r="D62" s="236"/>
      <c r="E62" s="244"/>
      <c r="F62" s="349"/>
    </row>
    <row r="63" spans="2:6">
      <c r="B63" s="142" t="s">
        <v>13</v>
      </c>
      <c r="C63" s="269">
        <v>34600</v>
      </c>
      <c r="D63" s="236"/>
      <c r="E63" s="307"/>
      <c r="F63" s="349"/>
    </row>
    <row r="64" spans="2:6">
      <c r="B64" s="242" t="s">
        <v>14</v>
      </c>
      <c r="C64" s="268">
        <v>4500036516</v>
      </c>
      <c r="D64" s="236"/>
      <c r="E64" s="307"/>
      <c r="F64" s="349"/>
    </row>
    <row r="65" spans="2:6">
      <c r="B65" s="246" t="s">
        <v>16</v>
      </c>
      <c r="C65" s="270"/>
      <c r="D65" s="236"/>
      <c r="E65" s="307"/>
      <c r="F65" s="349"/>
    </row>
    <row r="66" spans="2:6">
      <c r="B66" s="246" t="s">
        <v>17</v>
      </c>
      <c r="C66" s="270"/>
      <c r="D66" s="236"/>
      <c r="E66" s="307"/>
      <c r="F66" s="349"/>
    </row>
    <row r="67" spans="2:6" ht="15.75" thickBot="1">
      <c r="B67" s="248" t="s">
        <v>18</v>
      </c>
      <c r="C67" s="270"/>
      <c r="D67" s="236"/>
      <c r="E67" s="307"/>
      <c r="F67" s="350"/>
    </row>
    <row r="68" spans="2:6" ht="15.75" thickBot="1">
      <c r="B68" s="233" t="s">
        <v>19</v>
      </c>
      <c r="C68" s="272" t="s">
        <v>20</v>
      </c>
      <c r="D68" s="343" t="s">
        <v>21</v>
      </c>
      <c r="E68" s="323" t="s">
        <v>22</v>
      </c>
      <c r="F68" s="358" t="s">
        <v>23</v>
      </c>
    </row>
    <row r="69" spans="2:6" s="325" customFormat="1" ht="15.75" thickBot="1">
      <c r="B69" s="259">
        <v>553858</v>
      </c>
      <c r="C69" s="344" t="s">
        <v>157</v>
      </c>
      <c r="D69" s="346">
        <v>2</v>
      </c>
      <c r="E69" s="323">
        <v>185200</v>
      </c>
      <c r="F69" s="355">
        <f>E69*D69</f>
        <v>370400</v>
      </c>
    </row>
    <row r="70" spans="2:6" s="325" customFormat="1" ht="15.75" thickBot="1">
      <c r="B70" s="259">
        <v>554012</v>
      </c>
      <c r="C70" s="344" t="s">
        <v>158</v>
      </c>
      <c r="D70" s="346">
        <v>2</v>
      </c>
      <c r="E70" s="323">
        <v>147806</v>
      </c>
      <c r="F70" s="355">
        <f>E70*D70</f>
        <v>295612</v>
      </c>
    </row>
    <row r="71" spans="2:6" s="325" customFormat="1" ht="15.75" thickBot="1">
      <c r="B71" s="259">
        <v>553855</v>
      </c>
      <c r="C71" s="344" t="s">
        <v>159</v>
      </c>
      <c r="D71" s="346">
        <v>1</v>
      </c>
      <c r="E71" s="323">
        <v>390000</v>
      </c>
      <c r="F71" s="323">
        <v>390000</v>
      </c>
    </row>
    <row r="72" spans="2:6">
      <c r="B72" s="234">
        <v>3200000000</v>
      </c>
      <c r="C72" s="273" t="s">
        <v>32</v>
      </c>
      <c r="D72" s="345">
        <v>1</v>
      </c>
      <c r="E72" s="320">
        <v>175000</v>
      </c>
      <c r="F72" s="320">
        <v>175000</v>
      </c>
    </row>
    <row r="73" spans="2:6" ht="15.75" thickBot="1">
      <c r="B73" s="254"/>
      <c r="C73" s="275"/>
      <c r="D73" s="263"/>
      <c r="E73" s="353" t="s">
        <v>24</v>
      </c>
      <c r="F73" s="354">
        <f>F69+F70+F71+F72</f>
        <v>1231012</v>
      </c>
    </row>
    <row r="75" spans="2:6" ht="15.75" thickBot="1"/>
    <row r="76" spans="2:6" ht="15.75" thickBot="1">
      <c r="B76" s="235"/>
      <c r="C76" s="141" t="s">
        <v>43</v>
      </c>
      <c r="D76" s="236"/>
      <c r="E76" s="347"/>
      <c r="F76" s="348"/>
    </row>
    <row r="77" spans="2:6">
      <c r="B77" s="239" t="s">
        <v>6</v>
      </c>
      <c r="C77" s="283" t="s">
        <v>136</v>
      </c>
      <c r="D77" s="236"/>
      <c r="E77" s="240" t="s">
        <v>7</v>
      </c>
      <c r="F77" s="349"/>
    </row>
    <row r="78" spans="2:6">
      <c r="B78" s="242" t="s">
        <v>8</v>
      </c>
      <c r="C78" s="267" t="s">
        <v>69</v>
      </c>
      <c r="D78" s="260"/>
      <c r="E78" s="243"/>
      <c r="F78" s="349"/>
    </row>
    <row r="79" spans="2:6">
      <c r="B79" s="242" t="s">
        <v>10</v>
      </c>
      <c r="C79" s="268"/>
      <c r="D79" s="261"/>
      <c r="E79" s="243" t="s">
        <v>11</v>
      </c>
      <c r="F79" s="349"/>
    </row>
    <row r="80" spans="2:6">
      <c r="B80" s="242" t="s">
        <v>12</v>
      </c>
      <c r="C80" s="268"/>
      <c r="D80" s="236"/>
      <c r="E80" s="244"/>
      <c r="F80" s="349"/>
    </row>
    <row r="81" spans="2:6">
      <c r="B81" s="142" t="s">
        <v>13</v>
      </c>
      <c r="C81" s="269"/>
      <c r="D81" s="236"/>
      <c r="E81" s="307"/>
      <c r="F81" s="349"/>
    </row>
    <row r="82" spans="2:6">
      <c r="B82" s="242" t="s">
        <v>14</v>
      </c>
      <c r="C82" s="268"/>
      <c r="D82" s="236"/>
      <c r="E82" s="307"/>
      <c r="F82" s="349"/>
    </row>
    <row r="83" spans="2:6">
      <c r="B83" s="246" t="s">
        <v>16</v>
      </c>
      <c r="C83" s="270"/>
      <c r="D83" s="236"/>
      <c r="E83" s="307"/>
      <c r="F83" s="349"/>
    </row>
    <row r="84" spans="2:6">
      <c r="B84" s="246" t="s">
        <v>17</v>
      </c>
      <c r="C84" s="270"/>
      <c r="D84" s="236"/>
      <c r="E84" s="307"/>
      <c r="F84" s="349"/>
    </row>
    <row r="85" spans="2:6" ht="15.75" thickBot="1">
      <c r="B85" s="248" t="s">
        <v>18</v>
      </c>
      <c r="C85" s="270"/>
      <c r="D85" s="236"/>
      <c r="E85" s="307"/>
      <c r="F85" s="350"/>
    </row>
    <row r="86" spans="2:6" ht="15.75" thickBot="1">
      <c r="B86" s="233" t="s">
        <v>19</v>
      </c>
      <c r="C86" s="272" t="s">
        <v>20</v>
      </c>
      <c r="D86" s="262" t="s">
        <v>21</v>
      </c>
      <c r="E86" s="250" t="s">
        <v>22</v>
      </c>
      <c r="F86" s="351" t="s">
        <v>23</v>
      </c>
    </row>
    <row r="87" spans="2:6">
      <c r="B87" s="234"/>
      <c r="C87" s="273"/>
      <c r="D87" s="264"/>
      <c r="E87" s="252"/>
      <c r="F87" s="352"/>
    </row>
    <row r="88" spans="2:6" ht="15.75" thickBot="1">
      <c r="B88" s="254"/>
      <c r="C88" s="275"/>
      <c r="D88" s="263"/>
      <c r="E88" s="353" t="s">
        <v>24</v>
      </c>
      <c r="F88" s="354">
        <f>F87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topLeftCell="A46" workbookViewId="0">
      <selection activeCell="F61" sqref="B49:F61"/>
    </sheetView>
  </sheetViews>
  <sheetFormatPr baseColWidth="10" defaultRowHeight="15"/>
  <cols>
    <col min="2" max="2" width="35.28515625" customWidth="1"/>
    <col min="3" max="3" width="53.28515625" bestFit="1" customWidth="1"/>
    <col min="5" max="6" width="11.42578125" style="199"/>
  </cols>
  <sheetData>
    <row r="2" spans="2:6" s="179" customFormat="1">
      <c r="E2" s="199"/>
      <c r="F2" s="199"/>
    </row>
    <row r="3" spans="2:6" ht="15.75" thickBot="1"/>
    <row r="4" spans="2:6" ht="15.75" thickBot="1">
      <c r="B4" s="374"/>
      <c r="C4" s="375" t="s">
        <v>46</v>
      </c>
      <c r="D4" s="365"/>
      <c r="E4" s="366"/>
      <c r="F4" s="367"/>
    </row>
    <row r="5" spans="2:6">
      <c r="B5" s="148" t="s">
        <v>6</v>
      </c>
      <c r="C5" s="302" t="s">
        <v>180</v>
      </c>
      <c r="D5" s="368"/>
      <c r="E5" s="220" t="s">
        <v>7</v>
      </c>
      <c r="F5" s="369"/>
    </row>
    <row r="6" spans="2:6">
      <c r="B6" s="152" t="s">
        <v>8</v>
      </c>
      <c r="C6" s="303" t="s">
        <v>177</v>
      </c>
      <c r="D6" s="154"/>
      <c r="E6" s="222"/>
      <c r="F6" s="369"/>
    </row>
    <row r="7" spans="2:6">
      <c r="B7" s="152" t="s">
        <v>10</v>
      </c>
      <c r="C7" s="304">
        <v>177574</v>
      </c>
      <c r="D7" s="157"/>
      <c r="E7" s="222" t="s">
        <v>11</v>
      </c>
      <c r="F7" s="369"/>
    </row>
    <row r="8" spans="2:6" ht="15.75" thickBot="1">
      <c r="B8" s="160" t="s">
        <v>12</v>
      </c>
      <c r="C8" s="305"/>
      <c r="D8" s="368"/>
      <c r="E8" s="224"/>
      <c r="F8" s="369"/>
    </row>
    <row r="9" spans="2:6" ht="15.75" thickBot="1">
      <c r="B9" s="372" t="s">
        <v>13</v>
      </c>
      <c r="C9" s="373">
        <v>35264</v>
      </c>
      <c r="D9" s="368"/>
      <c r="E9" s="368"/>
      <c r="F9" s="369"/>
    </row>
    <row r="10" spans="2:6">
      <c r="B10" s="370" t="s">
        <v>14</v>
      </c>
      <c r="C10" s="371">
        <v>141370</v>
      </c>
      <c r="D10" s="368"/>
      <c r="E10" s="368"/>
      <c r="F10" s="369"/>
    </row>
    <row r="11" spans="2:6">
      <c r="B11" s="160" t="s">
        <v>16</v>
      </c>
      <c r="C11" s="305">
        <v>7233</v>
      </c>
      <c r="D11" s="368"/>
      <c r="E11" s="368"/>
      <c r="F11" s="369"/>
    </row>
    <row r="12" spans="2:6">
      <c r="B12" s="160" t="s">
        <v>17</v>
      </c>
      <c r="C12" s="161"/>
      <c r="D12" s="368"/>
      <c r="E12" s="368"/>
      <c r="F12" s="369"/>
    </row>
    <row r="13" spans="2:6" ht="15.75" thickBot="1">
      <c r="B13" s="163" t="s">
        <v>18</v>
      </c>
      <c r="C13" s="161"/>
      <c r="D13" s="368"/>
      <c r="E13" s="368"/>
      <c r="F13" s="369"/>
    </row>
    <row r="14" spans="2:6" ht="15.75" thickBot="1">
      <c r="B14" s="376" t="s">
        <v>19</v>
      </c>
      <c r="C14" s="376" t="s">
        <v>20</v>
      </c>
      <c r="D14" s="377" t="s">
        <v>21</v>
      </c>
      <c r="E14" s="378" t="s">
        <v>22</v>
      </c>
      <c r="F14" s="379" t="s">
        <v>23</v>
      </c>
    </row>
    <row r="15" spans="2:6">
      <c r="B15" s="234">
        <v>9082603</v>
      </c>
      <c r="C15" s="234" t="s">
        <v>179</v>
      </c>
      <c r="D15" s="311">
        <v>2</v>
      </c>
      <c r="E15" s="252">
        <v>138000</v>
      </c>
      <c r="F15" s="352">
        <f>E15*D15</f>
        <v>276000</v>
      </c>
    </row>
    <row r="16" spans="2:6" ht="15.75" thickBot="1">
      <c r="B16" s="173"/>
      <c r="C16" s="174"/>
      <c r="D16" s="175"/>
      <c r="E16" s="231" t="s">
        <v>24</v>
      </c>
      <c r="F16" s="354">
        <f>F15</f>
        <v>276000</v>
      </c>
    </row>
    <row r="18" spans="2:6" ht="15.75" thickBot="1"/>
    <row r="19" spans="2:6" ht="15.75" thickBot="1">
      <c r="B19" s="374"/>
      <c r="C19" s="375" t="s">
        <v>47</v>
      </c>
      <c r="D19" s="365"/>
      <c r="E19" s="366"/>
      <c r="F19" s="367"/>
    </row>
    <row r="20" spans="2:6">
      <c r="B20" s="148" t="s">
        <v>6</v>
      </c>
      <c r="C20" s="178" t="s">
        <v>201</v>
      </c>
      <c r="D20" s="368"/>
      <c r="E20" s="220" t="s">
        <v>7</v>
      </c>
      <c r="F20" s="369"/>
    </row>
    <row r="21" spans="2:6">
      <c r="B21" s="152" t="s">
        <v>8</v>
      </c>
      <c r="C21" s="153" t="s">
        <v>202</v>
      </c>
      <c r="D21" s="154"/>
      <c r="E21" s="222"/>
      <c r="F21" s="369"/>
    </row>
    <row r="22" spans="2:6">
      <c r="B22" s="152" t="s">
        <v>10</v>
      </c>
      <c r="C22" s="156">
        <v>181267</v>
      </c>
      <c r="D22" s="157"/>
      <c r="E22" s="222" t="s">
        <v>11</v>
      </c>
      <c r="F22" s="369"/>
    </row>
    <row r="23" spans="2:6" ht="15.75" thickBot="1">
      <c r="B23" s="160" t="s">
        <v>12</v>
      </c>
      <c r="C23" s="161"/>
      <c r="D23" s="368"/>
      <c r="E23" s="224"/>
      <c r="F23" s="369"/>
    </row>
    <row r="24" spans="2:6" ht="15.75" thickBot="1">
      <c r="B24" s="372" t="s">
        <v>13</v>
      </c>
      <c r="C24" s="373">
        <v>37423</v>
      </c>
      <c r="D24" s="368"/>
      <c r="E24" s="368"/>
      <c r="F24" s="369"/>
    </row>
    <row r="25" spans="2:6">
      <c r="B25" s="370" t="s">
        <v>14</v>
      </c>
      <c r="C25" s="380" t="s">
        <v>181</v>
      </c>
      <c r="D25" s="368"/>
      <c r="E25" s="368"/>
      <c r="F25" s="369"/>
    </row>
    <row r="26" spans="2:6">
      <c r="B26" s="160" t="s">
        <v>16</v>
      </c>
      <c r="C26" s="161"/>
      <c r="D26" s="368"/>
      <c r="E26" s="368"/>
      <c r="F26" s="369"/>
    </row>
    <row r="27" spans="2:6">
      <c r="B27" s="160" t="s">
        <v>17</v>
      </c>
      <c r="C27" s="161"/>
      <c r="D27" s="368"/>
      <c r="E27" s="368"/>
      <c r="F27" s="369"/>
    </row>
    <row r="28" spans="2:6" ht="15.75" thickBot="1">
      <c r="B28" s="163" t="s">
        <v>18</v>
      </c>
      <c r="C28" s="161"/>
      <c r="D28" s="368"/>
      <c r="E28" s="368"/>
      <c r="F28" s="369"/>
    </row>
    <row r="29" spans="2:6" ht="15.75" thickBot="1">
      <c r="B29" s="376" t="s">
        <v>19</v>
      </c>
      <c r="C29" s="376" t="s">
        <v>20</v>
      </c>
      <c r="D29" s="377" t="s">
        <v>21</v>
      </c>
      <c r="E29" s="378" t="s">
        <v>22</v>
      </c>
      <c r="F29" s="379" t="s">
        <v>23</v>
      </c>
    </row>
    <row r="30" spans="2:6" s="179" customFormat="1">
      <c r="B30" s="184" t="s">
        <v>200</v>
      </c>
      <c r="C30" s="188" t="s">
        <v>203</v>
      </c>
      <c r="D30" s="188">
        <v>4</v>
      </c>
      <c r="E30" s="190">
        <v>77200</v>
      </c>
      <c r="F30" s="190">
        <f>E30*D30</f>
        <v>308800</v>
      </c>
    </row>
    <row r="31" spans="2:6" ht="15.75" thickBot="1">
      <c r="B31" s="185"/>
      <c r="C31" s="187"/>
      <c r="D31" s="175"/>
      <c r="E31" s="231" t="s">
        <v>24</v>
      </c>
      <c r="F31" s="204">
        <f>F30</f>
        <v>308800</v>
      </c>
    </row>
    <row r="33" spans="2:6" ht="15.75" thickBot="1"/>
    <row r="34" spans="2:6" ht="15.75" thickBot="1">
      <c r="B34" s="144"/>
      <c r="C34" s="141" t="s">
        <v>48</v>
      </c>
      <c r="D34" s="145"/>
      <c r="E34" s="230"/>
      <c r="F34" s="200"/>
    </row>
    <row r="35" spans="2:6">
      <c r="B35" s="148" t="s">
        <v>6</v>
      </c>
      <c r="C35" s="178" t="s">
        <v>114</v>
      </c>
      <c r="D35" s="149"/>
      <c r="E35" s="150" t="s">
        <v>7</v>
      </c>
      <c r="F35" s="201"/>
    </row>
    <row r="36" spans="2:6">
      <c r="B36" s="152" t="s">
        <v>8</v>
      </c>
      <c r="C36" s="153" t="s">
        <v>91</v>
      </c>
      <c r="D36" s="154"/>
      <c r="E36" s="155"/>
      <c r="F36" s="201"/>
    </row>
    <row r="37" spans="2:6">
      <c r="B37" s="152" t="s">
        <v>10</v>
      </c>
      <c r="C37" s="210">
        <v>174709</v>
      </c>
      <c r="D37" s="157"/>
      <c r="E37" s="155" t="s">
        <v>11</v>
      </c>
      <c r="F37" s="201"/>
    </row>
    <row r="38" spans="2:6">
      <c r="B38" s="152" t="s">
        <v>12</v>
      </c>
      <c r="C38" s="210"/>
      <c r="D38" s="149"/>
      <c r="E38" s="158"/>
      <c r="F38" s="201"/>
    </row>
    <row r="39" spans="2:6">
      <c r="B39" s="142" t="s">
        <v>13</v>
      </c>
      <c r="C39" s="211">
        <v>33328</v>
      </c>
      <c r="D39" s="149"/>
      <c r="E39" s="149"/>
      <c r="F39" s="201"/>
    </row>
    <row r="40" spans="2:6">
      <c r="B40" s="152" t="s">
        <v>14</v>
      </c>
      <c r="C40" s="210">
        <v>4700004597</v>
      </c>
      <c r="D40" s="149"/>
      <c r="E40" s="149"/>
      <c r="F40" s="201"/>
    </row>
    <row r="41" spans="2:6">
      <c r="B41" s="160" t="s">
        <v>16</v>
      </c>
      <c r="C41" s="161"/>
      <c r="D41" s="149"/>
      <c r="E41" s="149"/>
      <c r="F41" s="201"/>
    </row>
    <row r="42" spans="2:6">
      <c r="B42" s="160" t="s">
        <v>17</v>
      </c>
      <c r="C42" s="161"/>
      <c r="D42" s="149"/>
      <c r="E42" s="149"/>
      <c r="F42" s="201"/>
    </row>
    <row r="43" spans="2:6" ht="15.75" thickBot="1">
      <c r="B43" s="163" t="s">
        <v>18</v>
      </c>
      <c r="C43" s="161"/>
      <c r="D43" s="149"/>
      <c r="E43" s="149"/>
      <c r="F43" s="202"/>
    </row>
    <row r="44" spans="2:6" ht="15.75" thickBot="1">
      <c r="B44" s="165" t="s">
        <v>19</v>
      </c>
      <c r="C44" s="165" t="s">
        <v>20</v>
      </c>
      <c r="D44" s="166" t="s">
        <v>21</v>
      </c>
      <c r="E44" s="167" t="s">
        <v>22</v>
      </c>
      <c r="F44" s="203" t="s">
        <v>23</v>
      </c>
    </row>
    <row r="45" spans="2:6">
      <c r="B45" s="169">
        <v>9910000003</v>
      </c>
      <c r="C45" s="169" t="s">
        <v>130</v>
      </c>
      <c r="D45" s="170">
        <v>1</v>
      </c>
      <c r="E45" s="171">
        <v>250000</v>
      </c>
      <c r="F45" s="171">
        <v>250000</v>
      </c>
    </row>
    <row r="46" spans="2:6" ht="15.75" thickBot="1">
      <c r="B46" s="173"/>
      <c r="C46" s="174"/>
      <c r="D46" s="175"/>
      <c r="E46" s="231" t="s">
        <v>24</v>
      </c>
      <c r="F46" s="204">
        <f>F45</f>
        <v>250000</v>
      </c>
    </row>
    <row r="48" spans="2:6" ht="15.75" thickBot="1"/>
    <row r="49" spans="2:6" ht="15.75" thickBot="1">
      <c r="B49" s="144"/>
      <c r="C49" s="141" t="s">
        <v>49</v>
      </c>
      <c r="D49" s="145"/>
      <c r="E49" s="230"/>
      <c r="F49" s="200"/>
    </row>
    <row r="50" spans="2:6">
      <c r="B50" s="148" t="s">
        <v>6</v>
      </c>
      <c r="C50" s="178" t="s">
        <v>205</v>
      </c>
      <c r="D50" s="149"/>
      <c r="E50" s="150" t="s">
        <v>7</v>
      </c>
      <c r="F50" s="201"/>
    </row>
    <row r="51" spans="2:6">
      <c r="B51" s="152" t="s">
        <v>8</v>
      </c>
      <c r="C51" s="153" t="s">
        <v>182</v>
      </c>
      <c r="D51" s="154"/>
      <c r="E51" s="155"/>
      <c r="F51" s="201"/>
    </row>
    <row r="52" spans="2:6">
      <c r="B52" s="152" t="s">
        <v>10</v>
      </c>
      <c r="C52" s="156">
        <v>181461</v>
      </c>
      <c r="D52" s="157"/>
      <c r="E52" s="155" t="s">
        <v>11</v>
      </c>
      <c r="F52" s="201"/>
    </row>
    <row r="53" spans="2:6">
      <c r="B53" s="152" t="s">
        <v>12</v>
      </c>
      <c r="C53" s="156"/>
      <c r="D53" s="149"/>
      <c r="E53" s="158"/>
      <c r="F53" s="201"/>
    </row>
    <row r="54" spans="2:6">
      <c r="B54" s="142" t="s">
        <v>13</v>
      </c>
      <c r="C54" s="143">
        <v>377533</v>
      </c>
      <c r="D54" s="149"/>
      <c r="E54" s="149"/>
      <c r="F54" s="201"/>
    </row>
    <row r="55" spans="2:6">
      <c r="B55" s="152" t="s">
        <v>14</v>
      </c>
      <c r="C55" s="156" t="s">
        <v>206</v>
      </c>
      <c r="D55" s="149"/>
      <c r="E55" s="149"/>
      <c r="F55" s="201"/>
    </row>
    <row r="56" spans="2:6">
      <c r="B56" s="160" t="s">
        <v>16</v>
      </c>
      <c r="C56" s="161"/>
      <c r="D56" s="149"/>
      <c r="E56" s="149"/>
      <c r="F56" s="201"/>
    </row>
    <row r="57" spans="2:6">
      <c r="B57" s="160" t="s">
        <v>17</v>
      </c>
      <c r="C57" s="161"/>
      <c r="D57" s="149"/>
      <c r="E57" s="149"/>
      <c r="F57" s="201"/>
    </row>
    <row r="58" spans="2:6" ht="15.75" thickBot="1">
      <c r="B58" s="163" t="s">
        <v>18</v>
      </c>
      <c r="C58" s="161"/>
      <c r="D58" s="149"/>
      <c r="E58" s="149"/>
      <c r="F58" s="202"/>
    </row>
    <row r="59" spans="2:6" ht="15.75" thickBot="1">
      <c r="B59" s="165" t="s">
        <v>19</v>
      </c>
      <c r="C59" s="165" t="s">
        <v>20</v>
      </c>
      <c r="D59" s="166" t="s">
        <v>21</v>
      </c>
      <c r="E59" s="167" t="s">
        <v>22</v>
      </c>
      <c r="F59" s="203" t="s">
        <v>23</v>
      </c>
    </row>
    <row r="60" spans="2:6" s="179" customFormat="1">
      <c r="B60" s="184" t="s">
        <v>87</v>
      </c>
      <c r="C60" s="188" t="s">
        <v>207</v>
      </c>
      <c r="D60" s="188">
        <v>6</v>
      </c>
      <c r="E60" s="190">
        <v>47304</v>
      </c>
      <c r="F60" s="190">
        <f>E60*D60</f>
        <v>283824</v>
      </c>
    </row>
    <row r="61" spans="2:6" ht="15.75" thickBot="1">
      <c r="B61" s="185"/>
      <c r="C61" s="187"/>
      <c r="D61" s="175"/>
      <c r="E61" s="231" t="s">
        <v>24</v>
      </c>
      <c r="F61" s="204">
        <f>F60</f>
        <v>283824</v>
      </c>
    </row>
    <row r="63" spans="2:6" ht="15.75" thickBot="1"/>
    <row r="64" spans="2:6" ht="15.75" thickBot="1">
      <c r="B64" s="144"/>
      <c r="C64" s="141" t="s">
        <v>50</v>
      </c>
      <c r="D64" s="145"/>
      <c r="E64" s="230"/>
      <c r="F64" s="200"/>
    </row>
    <row r="65" spans="2:6">
      <c r="B65" s="148" t="s">
        <v>6</v>
      </c>
      <c r="C65" s="178" t="s">
        <v>44</v>
      </c>
      <c r="D65" s="149"/>
      <c r="E65" s="150" t="s">
        <v>7</v>
      </c>
      <c r="F65" s="201"/>
    </row>
    <row r="66" spans="2:6">
      <c r="B66" s="152" t="s">
        <v>8</v>
      </c>
      <c r="C66" s="153" t="s">
        <v>70</v>
      </c>
      <c r="D66" s="154"/>
      <c r="E66" s="155"/>
      <c r="F66" s="201"/>
    </row>
    <row r="67" spans="2:6">
      <c r="B67" s="152" t="s">
        <v>10</v>
      </c>
      <c r="C67" s="156">
        <v>174020</v>
      </c>
      <c r="D67" s="157"/>
      <c r="E67" s="155" t="s">
        <v>11</v>
      </c>
      <c r="F67" s="201"/>
    </row>
    <row r="68" spans="2:6">
      <c r="B68" s="152" t="s">
        <v>12</v>
      </c>
      <c r="C68" s="156"/>
      <c r="D68" s="149"/>
      <c r="E68" s="158"/>
      <c r="F68" s="201"/>
    </row>
    <row r="69" spans="2:6">
      <c r="B69" s="142" t="s">
        <v>13</v>
      </c>
      <c r="C69" s="143"/>
      <c r="D69" s="149"/>
      <c r="E69" s="149"/>
      <c r="F69" s="201"/>
    </row>
    <row r="70" spans="2:6">
      <c r="B70" s="152" t="s">
        <v>14</v>
      </c>
      <c r="C70" s="156"/>
      <c r="D70" s="149"/>
      <c r="E70" s="149"/>
      <c r="F70" s="201"/>
    </row>
    <row r="71" spans="2:6">
      <c r="B71" s="160" t="s">
        <v>16</v>
      </c>
      <c r="C71" s="161"/>
      <c r="D71" s="149"/>
      <c r="E71" s="149"/>
      <c r="F71" s="201"/>
    </row>
    <row r="72" spans="2:6">
      <c r="B72" s="160" t="s">
        <v>17</v>
      </c>
      <c r="C72" s="161"/>
      <c r="D72" s="149"/>
      <c r="E72" s="149"/>
      <c r="F72" s="201"/>
    </row>
    <row r="73" spans="2:6" ht="15.75" thickBot="1">
      <c r="B73" s="163" t="s">
        <v>18</v>
      </c>
      <c r="C73" s="161"/>
      <c r="D73" s="149"/>
      <c r="E73" s="149"/>
      <c r="F73" s="202"/>
    </row>
    <row r="74" spans="2:6" ht="15.75" thickBot="1">
      <c r="B74" s="165" t="s">
        <v>19</v>
      </c>
      <c r="C74" s="165" t="s">
        <v>20</v>
      </c>
      <c r="D74" s="292" t="s">
        <v>21</v>
      </c>
      <c r="E74" s="293" t="s">
        <v>22</v>
      </c>
      <c r="F74" s="294" t="s">
        <v>23</v>
      </c>
    </row>
    <row r="75" spans="2:6" s="179" customFormat="1">
      <c r="B75" s="285" t="s">
        <v>124</v>
      </c>
      <c r="C75" s="286" t="s">
        <v>120</v>
      </c>
      <c r="D75" s="169">
        <v>1</v>
      </c>
      <c r="E75" s="297">
        <v>24570</v>
      </c>
      <c r="F75" s="206">
        <f>E75*D75</f>
        <v>24570</v>
      </c>
    </row>
    <row r="76" spans="2:6" s="179" customFormat="1">
      <c r="B76" s="288">
        <v>90044</v>
      </c>
      <c r="C76" s="289" t="s">
        <v>121</v>
      </c>
      <c r="D76" s="288">
        <v>2</v>
      </c>
      <c r="E76" s="298">
        <v>12870</v>
      </c>
      <c r="F76" s="295">
        <f>E76*D76</f>
        <v>25740</v>
      </c>
    </row>
    <row r="77" spans="2:6" s="179" customFormat="1">
      <c r="B77" s="288">
        <v>9178</v>
      </c>
      <c r="C77" s="289" t="s">
        <v>122</v>
      </c>
      <c r="D77" s="288">
        <v>1</v>
      </c>
      <c r="E77" s="298">
        <v>220870</v>
      </c>
      <c r="F77" s="295">
        <f>E77*D77</f>
        <v>220870</v>
      </c>
    </row>
    <row r="78" spans="2:6">
      <c r="B78" s="287" t="s">
        <v>125</v>
      </c>
      <c r="C78" s="290" t="s">
        <v>123</v>
      </c>
      <c r="D78" s="288">
        <v>2</v>
      </c>
      <c r="E78" s="298">
        <v>25870</v>
      </c>
      <c r="F78" s="295">
        <f>E78*D78</f>
        <v>51740</v>
      </c>
    </row>
    <row r="79" spans="2:6" ht="15.75" thickBot="1">
      <c r="B79" s="173"/>
      <c r="C79" s="291"/>
      <c r="D79" s="300"/>
      <c r="E79" s="299" t="s">
        <v>24</v>
      </c>
      <c r="F79" s="296">
        <f>SUM(F75:F78)</f>
        <v>322920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2"/>
  <sheetViews>
    <sheetView topLeftCell="A61" workbookViewId="0">
      <selection activeCell="H70" sqref="H70"/>
    </sheetView>
  </sheetViews>
  <sheetFormatPr baseColWidth="10" defaultRowHeight="15"/>
  <cols>
    <col min="2" max="2" width="36.5703125" customWidth="1"/>
    <col min="3" max="3" width="47" bestFit="1" customWidth="1"/>
    <col min="6" max="6" width="11.42578125" style="199"/>
  </cols>
  <sheetData>
    <row r="2" spans="2:6" s="179" customFormat="1">
      <c r="F2" s="199"/>
    </row>
    <row r="3" spans="2:6" ht="15.75" thickBot="1"/>
    <row r="4" spans="2:6" ht="15.75" thickBot="1">
      <c r="B4" s="144"/>
      <c r="C4" s="207" t="s">
        <v>51</v>
      </c>
      <c r="D4" s="216"/>
      <c r="E4" s="217"/>
      <c r="F4" s="218"/>
    </row>
    <row r="5" spans="2:6">
      <c r="B5" s="148" t="s">
        <v>6</v>
      </c>
      <c r="C5" s="208" t="s">
        <v>85</v>
      </c>
      <c r="D5" s="219"/>
      <c r="E5" s="220" t="s">
        <v>7</v>
      </c>
      <c r="F5" s="221"/>
    </row>
    <row r="6" spans="2:6">
      <c r="B6" s="152" t="s">
        <v>8</v>
      </c>
      <c r="C6" s="209" t="s">
        <v>86</v>
      </c>
      <c r="D6" s="219"/>
      <c r="E6" s="222"/>
      <c r="F6" s="221"/>
    </row>
    <row r="7" spans="2:6">
      <c r="B7" s="152" t="s">
        <v>10</v>
      </c>
      <c r="C7" s="210"/>
      <c r="D7" s="223"/>
      <c r="E7" s="222" t="s">
        <v>11</v>
      </c>
      <c r="F7" s="221"/>
    </row>
    <row r="8" spans="2:6">
      <c r="B8" s="152" t="s">
        <v>12</v>
      </c>
      <c r="C8" s="210"/>
      <c r="D8" s="219"/>
      <c r="E8" s="224"/>
      <c r="F8" s="221"/>
    </row>
    <row r="9" spans="2:6">
      <c r="B9" s="142" t="s">
        <v>13</v>
      </c>
      <c r="C9" s="211"/>
      <c r="D9" s="219"/>
      <c r="E9" s="225"/>
      <c r="F9" s="221"/>
    </row>
    <row r="10" spans="2:6">
      <c r="B10" s="152" t="s">
        <v>14</v>
      </c>
      <c r="C10" s="210">
        <v>2207</v>
      </c>
      <c r="D10" s="219"/>
      <c r="E10" s="225"/>
      <c r="F10" s="221"/>
    </row>
    <row r="11" spans="2:6">
      <c r="B11" s="160" t="s">
        <v>16</v>
      </c>
      <c r="C11" s="212"/>
      <c r="D11" s="219"/>
      <c r="E11" s="226"/>
      <c r="F11" s="221"/>
    </row>
    <row r="12" spans="2:6">
      <c r="B12" s="160" t="s">
        <v>17</v>
      </c>
      <c r="C12" s="212"/>
      <c r="D12" s="219"/>
      <c r="E12" s="226"/>
      <c r="F12" s="221"/>
    </row>
    <row r="13" spans="2:6" ht="15.75" thickBot="1">
      <c r="B13" s="163" t="s">
        <v>18</v>
      </c>
      <c r="C13" s="212"/>
      <c r="D13" s="227"/>
      <c r="E13" s="228"/>
      <c r="F13" s="229"/>
    </row>
    <row r="14" spans="2:6" ht="15.75" thickBot="1">
      <c r="B14" s="165" t="s">
        <v>19</v>
      </c>
      <c r="C14" s="165" t="s">
        <v>20</v>
      </c>
      <c r="D14" s="213" t="s">
        <v>21</v>
      </c>
      <c r="E14" s="214" t="s">
        <v>22</v>
      </c>
      <c r="F14" s="215" t="s">
        <v>23</v>
      </c>
    </row>
    <row r="15" spans="2:6">
      <c r="B15" s="169" t="s">
        <v>87</v>
      </c>
      <c r="C15" s="169" t="s">
        <v>88</v>
      </c>
      <c r="D15" s="170">
        <v>1</v>
      </c>
      <c r="E15" s="171">
        <v>51100</v>
      </c>
      <c r="F15" s="171">
        <v>51100</v>
      </c>
    </row>
    <row r="16" spans="2:6" ht="15.75" thickBot="1">
      <c r="B16" s="173"/>
      <c r="C16" s="174"/>
      <c r="D16" s="175"/>
      <c r="E16" s="176" t="s">
        <v>24</v>
      </c>
      <c r="F16" s="204">
        <f>F15</f>
        <v>51100</v>
      </c>
    </row>
    <row r="18" spans="2:6" ht="15.75" thickBot="1"/>
    <row r="19" spans="2:6" ht="15.75" thickBot="1">
      <c r="B19" s="144"/>
      <c r="C19" s="141" t="s">
        <v>52</v>
      </c>
      <c r="D19" s="145"/>
      <c r="E19" s="146"/>
      <c r="F19" s="200"/>
    </row>
    <row r="20" spans="2:6">
      <c r="B20" s="148" t="s">
        <v>6</v>
      </c>
      <c r="C20" s="302" t="s">
        <v>128</v>
      </c>
      <c r="D20" s="149"/>
      <c r="E20" s="150" t="s">
        <v>7</v>
      </c>
      <c r="F20" s="201"/>
    </row>
    <row r="21" spans="2:6">
      <c r="B21" s="152" t="s">
        <v>8</v>
      </c>
      <c r="C21" s="303" t="s">
        <v>70</v>
      </c>
      <c r="D21" s="154"/>
      <c r="E21" s="155"/>
      <c r="F21" s="201"/>
    </row>
    <row r="22" spans="2:6">
      <c r="B22" s="152" t="s">
        <v>10</v>
      </c>
      <c r="C22" s="156">
        <v>174674</v>
      </c>
      <c r="D22" s="157"/>
      <c r="E22" s="155" t="s">
        <v>11</v>
      </c>
      <c r="F22" s="201"/>
    </row>
    <row r="23" spans="2:6">
      <c r="B23" s="152" t="s">
        <v>12</v>
      </c>
      <c r="C23" s="156"/>
      <c r="D23" s="149"/>
      <c r="E23" s="158"/>
      <c r="F23" s="201"/>
    </row>
    <row r="24" spans="2:6">
      <c r="B24" s="142" t="s">
        <v>13</v>
      </c>
      <c r="C24" s="143">
        <v>33441</v>
      </c>
      <c r="D24" s="149"/>
      <c r="E24" s="159"/>
      <c r="F24" s="201"/>
    </row>
    <row r="25" spans="2:6">
      <c r="B25" s="152" t="s">
        <v>14</v>
      </c>
      <c r="C25" s="156">
        <v>7178</v>
      </c>
      <c r="D25" s="149"/>
      <c r="E25" s="159"/>
      <c r="F25" s="201"/>
    </row>
    <row r="26" spans="2:6">
      <c r="B26" s="160" t="s">
        <v>16</v>
      </c>
      <c r="C26" s="161">
        <v>7178</v>
      </c>
      <c r="D26" s="149"/>
      <c r="E26" s="162"/>
      <c r="F26" s="201"/>
    </row>
    <row r="27" spans="2:6">
      <c r="B27" s="160" t="s">
        <v>17</v>
      </c>
      <c r="C27" s="161"/>
      <c r="D27" s="149"/>
      <c r="E27" s="162"/>
      <c r="F27" s="201"/>
    </row>
    <row r="28" spans="2:6" ht="15.75" thickBot="1">
      <c r="B28" s="163" t="s">
        <v>18</v>
      </c>
      <c r="C28" s="161"/>
      <c r="D28" s="149"/>
      <c r="E28" s="162"/>
      <c r="F28" s="202"/>
    </row>
    <row r="29" spans="2:6" ht="15.75" thickBot="1">
      <c r="B29" s="165" t="s">
        <v>19</v>
      </c>
      <c r="C29" s="165" t="s">
        <v>20</v>
      </c>
      <c r="D29" s="166" t="s">
        <v>21</v>
      </c>
      <c r="E29" s="167" t="s">
        <v>22</v>
      </c>
      <c r="F29" s="203" t="s">
        <v>23</v>
      </c>
    </row>
    <row r="30" spans="2:6" s="179" customFormat="1" ht="15.75" thickBot="1">
      <c r="B30" s="303" t="s">
        <v>146</v>
      </c>
      <c r="C30" s="197" t="s">
        <v>147</v>
      </c>
      <c r="D30" s="186">
        <v>12</v>
      </c>
      <c r="E30" s="191">
        <v>12000</v>
      </c>
      <c r="F30" s="204">
        <f>E30*D30</f>
        <v>144000</v>
      </c>
    </row>
    <row r="31" spans="2:6" ht="15.75" thickBot="1">
      <c r="B31" s="173"/>
      <c r="C31" s="174"/>
      <c r="D31" s="175"/>
      <c r="E31" s="176" t="s">
        <v>24</v>
      </c>
      <c r="F31" s="204">
        <f>E30*D30</f>
        <v>144000</v>
      </c>
    </row>
    <row r="33" spans="2:6" ht="15.75" thickBot="1"/>
    <row r="34" spans="2:6" ht="15.75" thickBot="1">
      <c r="B34" s="144"/>
      <c r="C34" s="141" t="s">
        <v>53</v>
      </c>
      <c r="D34" s="145"/>
      <c r="E34" s="146"/>
      <c r="F34" s="200"/>
    </row>
    <row r="35" spans="2:6">
      <c r="B35" s="148" t="s">
        <v>6</v>
      </c>
      <c r="C35" s="178" t="s">
        <v>92</v>
      </c>
      <c r="D35" s="149"/>
      <c r="E35" s="150" t="s">
        <v>7</v>
      </c>
      <c r="F35" s="201"/>
    </row>
    <row r="36" spans="2:6">
      <c r="B36" s="152" t="s">
        <v>8</v>
      </c>
      <c r="C36" s="153" t="s">
        <v>93</v>
      </c>
      <c r="D36" s="154"/>
      <c r="E36" s="155"/>
      <c r="F36" s="201"/>
    </row>
    <row r="37" spans="2:6">
      <c r="B37" s="152" t="s">
        <v>10</v>
      </c>
      <c r="C37" s="156">
        <v>174787</v>
      </c>
      <c r="D37" s="157"/>
      <c r="E37" s="155" t="s">
        <v>11</v>
      </c>
      <c r="F37" s="201"/>
    </row>
    <row r="38" spans="2:6">
      <c r="B38" s="152" t="s">
        <v>12</v>
      </c>
      <c r="C38" s="156"/>
      <c r="D38" s="149"/>
      <c r="E38" s="158"/>
      <c r="F38" s="201"/>
    </row>
    <row r="39" spans="2:6">
      <c r="B39" s="142" t="s">
        <v>13</v>
      </c>
      <c r="C39" s="143">
        <v>33466</v>
      </c>
      <c r="D39" s="149"/>
      <c r="E39" s="159"/>
      <c r="F39" s="201"/>
    </row>
    <row r="40" spans="2:6">
      <c r="B40" s="152" t="s">
        <v>14</v>
      </c>
      <c r="C40" s="156">
        <v>46761</v>
      </c>
      <c r="D40" s="149"/>
      <c r="E40" s="159"/>
      <c r="F40" s="201"/>
    </row>
    <row r="41" spans="2:6">
      <c r="B41" s="160" t="s">
        <v>16</v>
      </c>
      <c r="C41" s="161">
        <v>7106</v>
      </c>
      <c r="D41" s="149"/>
      <c r="E41" s="162"/>
      <c r="F41" s="201"/>
    </row>
    <row r="42" spans="2:6">
      <c r="B42" s="160" t="s">
        <v>17</v>
      </c>
      <c r="C42" s="161"/>
      <c r="D42" s="149"/>
      <c r="E42" s="162"/>
      <c r="F42" s="201"/>
    </row>
    <row r="43" spans="2:6" ht="15.75" thickBot="1">
      <c r="B43" s="163" t="s">
        <v>18</v>
      </c>
      <c r="C43" s="161" t="s">
        <v>84</v>
      </c>
      <c r="D43" s="149"/>
      <c r="E43" s="162"/>
      <c r="F43" s="202"/>
    </row>
    <row r="44" spans="2:6" ht="15.75" thickBot="1">
      <c r="B44" s="165" t="s">
        <v>19</v>
      </c>
      <c r="C44" s="165" t="s">
        <v>20</v>
      </c>
      <c r="D44" s="166" t="s">
        <v>21</v>
      </c>
      <c r="E44" s="167" t="s">
        <v>22</v>
      </c>
      <c r="F44" s="203" t="s">
        <v>23</v>
      </c>
    </row>
    <row r="45" spans="2:6" s="179" customFormat="1" ht="15.75" thickBot="1">
      <c r="B45" s="189" t="s">
        <v>87</v>
      </c>
      <c r="C45" s="192" t="s">
        <v>88</v>
      </c>
      <c r="D45" s="193">
        <v>2</v>
      </c>
      <c r="E45" s="171">
        <v>70000</v>
      </c>
      <c r="F45" s="206">
        <f>E45*D45</f>
        <v>140000</v>
      </c>
    </row>
    <row r="46" spans="2:6" ht="15.75" thickBot="1">
      <c r="B46" s="185"/>
      <c r="C46" s="187"/>
      <c r="D46" s="175"/>
      <c r="E46" s="176" t="s">
        <v>24</v>
      </c>
      <c r="F46" s="206">
        <f>F45</f>
        <v>140000</v>
      </c>
    </row>
    <row r="48" spans="2:6" ht="15.75" thickBot="1"/>
    <row r="49" spans="2:6" ht="15.75" thickBot="1">
      <c r="B49" s="144"/>
      <c r="C49" s="141" t="s">
        <v>54</v>
      </c>
      <c r="D49" s="145"/>
      <c r="E49" s="146"/>
      <c r="F49" s="200"/>
    </row>
    <row r="50" spans="2:6">
      <c r="B50" s="148" t="s">
        <v>6</v>
      </c>
      <c r="C50" s="178" t="s">
        <v>114</v>
      </c>
      <c r="D50" s="149"/>
      <c r="E50" s="150" t="s">
        <v>7</v>
      </c>
      <c r="F50" s="201"/>
    </row>
    <row r="51" spans="2:6">
      <c r="B51" s="152" t="s">
        <v>8</v>
      </c>
      <c r="C51" s="153" t="s">
        <v>91</v>
      </c>
      <c r="D51" s="154"/>
      <c r="E51" s="155"/>
      <c r="F51" s="201"/>
    </row>
    <row r="52" spans="2:6">
      <c r="B52" s="152" t="s">
        <v>10</v>
      </c>
      <c r="C52" s="338">
        <v>175213</v>
      </c>
      <c r="D52" s="157"/>
      <c r="E52" s="155" t="s">
        <v>11</v>
      </c>
      <c r="F52" s="201"/>
    </row>
    <row r="53" spans="2:6">
      <c r="B53" s="152" t="s">
        <v>12</v>
      </c>
      <c r="C53" s="156"/>
      <c r="D53" s="149"/>
      <c r="E53" s="158"/>
      <c r="F53" s="201"/>
    </row>
    <row r="54" spans="2:6">
      <c r="B54" s="142" t="s">
        <v>13</v>
      </c>
      <c r="C54" s="337">
        <v>33022</v>
      </c>
      <c r="D54" s="149"/>
      <c r="E54" s="159"/>
      <c r="F54" s="201"/>
    </row>
    <row r="55" spans="2:6">
      <c r="B55" s="152" t="s">
        <v>14</v>
      </c>
      <c r="C55" s="156"/>
      <c r="D55" s="149"/>
      <c r="E55" s="159"/>
      <c r="F55" s="201"/>
    </row>
    <row r="56" spans="2:6">
      <c r="B56" s="160" t="s">
        <v>16</v>
      </c>
      <c r="C56" s="161"/>
      <c r="D56" s="149"/>
      <c r="E56" s="162"/>
      <c r="F56" s="201"/>
    </row>
    <row r="57" spans="2:6">
      <c r="B57" s="160" t="s">
        <v>17</v>
      </c>
      <c r="C57" s="161"/>
      <c r="D57" s="149"/>
      <c r="E57" s="162"/>
      <c r="F57" s="201"/>
    </row>
    <row r="58" spans="2:6" ht="15.75" thickBot="1">
      <c r="B58" s="163" t="s">
        <v>18</v>
      </c>
      <c r="C58" s="161"/>
      <c r="D58" s="149"/>
      <c r="E58" s="162"/>
      <c r="F58" s="202"/>
    </row>
    <row r="59" spans="2:6" ht="15.75" thickBot="1">
      <c r="B59" s="165" t="s">
        <v>19</v>
      </c>
      <c r="C59" s="165" t="s">
        <v>20</v>
      </c>
      <c r="D59" s="166" t="s">
        <v>21</v>
      </c>
      <c r="E59" s="293" t="s">
        <v>22</v>
      </c>
      <c r="F59" s="203" t="s">
        <v>23</v>
      </c>
    </row>
    <row r="60" spans="2:6" s="325" customFormat="1">
      <c r="B60" s="285" t="s">
        <v>141</v>
      </c>
      <c r="C60" s="285" t="s">
        <v>142</v>
      </c>
      <c r="D60" s="286">
        <v>73</v>
      </c>
      <c r="E60" s="328">
        <v>54474</v>
      </c>
      <c r="F60" s="339">
        <v>54474</v>
      </c>
    </row>
    <row r="61" spans="2:6" ht="15.75" thickBot="1">
      <c r="B61" s="173"/>
      <c r="C61" s="174"/>
      <c r="D61" s="175"/>
      <c r="E61" s="176" t="s">
        <v>24</v>
      </c>
      <c r="F61" s="204">
        <f>F60</f>
        <v>54474</v>
      </c>
    </row>
    <row r="63" spans="2:6" ht="15.75" thickBot="1"/>
    <row r="64" spans="2:6" ht="15.75" thickBot="1">
      <c r="B64" s="144"/>
      <c r="C64" s="141" t="s">
        <v>55</v>
      </c>
      <c r="D64" s="145"/>
      <c r="E64" s="146"/>
      <c r="F64" s="200"/>
    </row>
    <row r="65" spans="2:6">
      <c r="B65" s="148" t="s">
        <v>6</v>
      </c>
      <c r="C65" s="302" t="s">
        <v>165</v>
      </c>
      <c r="D65" s="149"/>
      <c r="E65" s="150" t="s">
        <v>7</v>
      </c>
      <c r="F65" s="201"/>
    </row>
    <row r="66" spans="2:6">
      <c r="B66" s="152" t="s">
        <v>8</v>
      </c>
      <c r="C66" s="303" t="s">
        <v>131</v>
      </c>
      <c r="D66" s="154"/>
      <c r="E66" s="155"/>
      <c r="F66" s="201"/>
    </row>
    <row r="67" spans="2:6">
      <c r="B67" s="152" t="s">
        <v>10</v>
      </c>
      <c r="C67" s="156">
        <v>176587</v>
      </c>
      <c r="D67" s="157"/>
      <c r="E67" s="155" t="s">
        <v>11</v>
      </c>
      <c r="F67" s="201"/>
    </row>
    <row r="68" spans="2:6">
      <c r="B68" s="152" t="s">
        <v>12</v>
      </c>
      <c r="C68" s="156"/>
      <c r="D68" s="149"/>
      <c r="E68" s="158"/>
      <c r="F68" s="201"/>
    </row>
    <row r="69" spans="2:6">
      <c r="B69" s="142" t="s">
        <v>13</v>
      </c>
      <c r="C69" s="143">
        <v>34612</v>
      </c>
      <c r="D69" s="149"/>
      <c r="E69" s="159"/>
      <c r="F69" s="201"/>
    </row>
    <row r="70" spans="2:6">
      <c r="B70" s="152" t="s">
        <v>14</v>
      </c>
      <c r="C70" s="156">
        <v>1554</v>
      </c>
      <c r="D70" s="149"/>
      <c r="E70" s="159"/>
      <c r="F70" s="201"/>
    </row>
    <row r="71" spans="2:6">
      <c r="B71" s="160" t="s">
        <v>16</v>
      </c>
      <c r="C71" s="161"/>
      <c r="D71" s="149"/>
      <c r="E71" s="162"/>
      <c r="F71" s="201"/>
    </row>
    <row r="72" spans="2:6">
      <c r="B72" s="160" t="s">
        <v>17</v>
      </c>
      <c r="C72" s="161"/>
      <c r="D72" s="149"/>
      <c r="E72" s="162"/>
      <c r="F72" s="201"/>
    </row>
    <row r="73" spans="2:6" ht="15.75" thickBot="1">
      <c r="B73" s="163" t="s">
        <v>18</v>
      </c>
      <c r="C73" s="161"/>
      <c r="D73" s="149"/>
      <c r="E73" s="162"/>
      <c r="F73" s="202"/>
    </row>
    <row r="74" spans="2:6" ht="15.75" thickBot="1">
      <c r="B74" s="165" t="s">
        <v>19</v>
      </c>
      <c r="C74" s="165" t="s">
        <v>20</v>
      </c>
      <c r="D74" s="292" t="s">
        <v>21</v>
      </c>
      <c r="E74" s="293" t="s">
        <v>22</v>
      </c>
      <c r="F74" s="294" t="s">
        <v>23</v>
      </c>
    </row>
    <row r="75" spans="2:6" s="325" customFormat="1" ht="15.75" thickBot="1">
      <c r="B75" s="285" t="s">
        <v>96</v>
      </c>
      <c r="C75" s="334" t="s">
        <v>166</v>
      </c>
      <c r="D75" s="186">
        <v>1</v>
      </c>
      <c r="E75" s="328">
        <v>79959</v>
      </c>
      <c r="F75" s="359">
        <v>79959</v>
      </c>
    </row>
    <row r="76" spans="2:6" s="325" customFormat="1" ht="15.75" thickBot="1">
      <c r="B76" s="285" t="s">
        <v>167</v>
      </c>
      <c r="C76" s="334" t="s">
        <v>168</v>
      </c>
      <c r="D76" s="186">
        <v>1</v>
      </c>
      <c r="E76" s="328">
        <v>77532</v>
      </c>
      <c r="F76" s="359">
        <v>77532</v>
      </c>
    </row>
    <row r="77" spans="2:6" s="325" customFormat="1" ht="15.75" thickBot="1">
      <c r="B77" s="285" t="s">
        <v>94</v>
      </c>
      <c r="C77" s="334" t="s">
        <v>169</v>
      </c>
      <c r="D77" s="186">
        <v>1</v>
      </c>
      <c r="E77" s="328">
        <v>311605</v>
      </c>
      <c r="F77" s="359">
        <v>311605</v>
      </c>
    </row>
    <row r="78" spans="2:6">
      <c r="B78" s="285" t="s">
        <v>170</v>
      </c>
      <c r="C78" s="285" t="s">
        <v>171</v>
      </c>
      <c r="D78" s="360">
        <v>1</v>
      </c>
      <c r="E78" s="191">
        <v>1206000</v>
      </c>
      <c r="F78" s="361">
        <v>1206000</v>
      </c>
    </row>
    <row r="79" spans="2:6" s="325" customFormat="1">
      <c r="B79" s="186" t="s">
        <v>172</v>
      </c>
      <c r="C79" s="186" t="s">
        <v>173</v>
      </c>
      <c r="D79" s="186">
        <v>30</v>
      </c>
      <c r="E79" s="328">
        <v>1500</v>
      </c>
      <c r="F79" s="359">
        <f>E79*D79</f>
        <v>45000</v>
      </c>
    </row>
    <row r="80" spans="2:6" s="325" customFormat="1">
      <c r="B80" s="186" t="s">
        <v>174</v>
      </c>
      <c r="C80" s="186" t="s">
        <v>175</v>
      </c>
      <c r="D80" s="186">
        <v>30</v>
      </c>
      <c r="E80" s="328">
        <v>1500</v>
      </c>
      <c r="F80" s="359">
        <f>E80*D80</f>
        <v>45000</v>
      </c>
    </row>
    <row r="81" spans="2:6" s="325" customFormat="1">
      <c r="B81" s="186" t="s">
        <v>30</v>
      </c>
      <c r="C81" s="186" t="s">
        <v>31</v>
      </c>
      <c r="D81" s="186">
        <v>1</v>
      </c>
      <c r="E81" s="328">
        <v>200000</v>
      </c>
      <c r="F81" s="359">
        <v>200000</v>
      </c>
    </row>
    <row r="82" spans="2:6" ht="15.75" thickBot="1">
      <c r="B82" s="173"/>
      <c r="C82" s="174"/>
      <c r="D82" s="175"/>
      <c r="E82" s="176" t="s">
        <v>24</v>
      </c>
      <c r="F82" s="204">
        <f>F75+F76+F77+F78+F79+F80+F81</f>
        <v>1965096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4"/>
  <sheetViews>
    <sheetView topLeftCell="A28" workbookViewId="0">
      <selection activeCell="I38" sqref="I38"/>
    </sheetView>
  </sheetViews>
  <sheetFormatPr baseColWidth="10" defaultRowHeight="15"/>
  <cols>
    <col min="2" max="2" width="38.42578125" customWidth="1"/>
    <col min="3" max="3" width="47.7109375" customWidth="1"/>
    <col min="5" max="5" width="11.42578125" style="329"/>
    <col min="6" max="6" width="13" style="329" bestFit="1" customWidth="1"/>
  </cols>
  <sheetData>
    <row r="2" spans="2:6" ht="15.75" thickBot="1"/>
    <row r="3" spans="2:6" ht="15.75" thickBot="1">
      <c r="B3" s="144"/>
      <c r="C3" s="141" t="s">
        <v>58</v>
      </c>
      <c r="D3" s="145"/>
      <c r="E3" s="230"/>
      <c r="F3" s="200"/>
    </row>
    <row r="4" spans="2:6">
      <c r="B4" s="148" t="s">
        <v>6</v>
      </c>
      <c r="C4" s="178" t="s">
        <v>116</v>
      </c>
      <c r="D4" s="149"/>
      <c r="E4" s="150" t="s">
        <v>7</v>
      </c>
      <c r="F4" s="201"/>
    </row>
    <row r="5" spans="2:6">
      <c r="B5" s="152" t="s">
        <v>8</v>
      </c>
      <c r="C5" s="153" t="s">
        <v>117</v>
      </c>
      <c r="D5" s="154"/>
      <c r="E5" s="155"/>
      <c r="F5" s="201"/>
    </row>
    <row r="6" spans="2:6">
      <c r="B6" s="152" t="s">
        <v>10</v>
      </c>
      <c r="C6" s="156">
        <v>176528</v>
      </c>
      <c r="D6" s="157"/>
      <c r="E6" s="155" t="s">
        <v>11</v>
      </c>
      <c r="F6" s="201"/>
    </row>
    <row r="7" spans="2:6">
      <c r="B7" s="152" t="s">
        <v>12</v>
      </c>
      <c r="C7" s="156"/>
      <c r="D7" s="149"/>
      <c r="E7" s="158"/>
      <c r="F7" s="201"/>
    </row>
    <row r="8" spans="2:6">
      <c r="B8" s="142" t="s">
        <v>13</v>
      </c>
      <c r="C8" s="143">
        <v>34239</v>
      </c>
      <c r="D8" s="149"/>
      <c r="E8" s="149"/>
      <c r="F8" s="201"/>
    </row>
    <row r="9" spans="2:6">
      <c r="B9" s="152" t="s">
        <v>14</v>
      </c>
      <c r="C9" s="156" t="s">
        <v>115</v>
      </c>
      <c r="D9" s="149"/>
      <c r="E9" s="149"/>
      <c r="F9" s="201"/>
    </row>
    <row r="10" spans="2:6">
      <c r="B10" s="160" t="s">
        <v>16</v>
      </c>
      <c r="C10" s="161"/>
      <c r="D10" s="149"/>
      <c r="E10" s="149"/>
      <c r="F10" s="201"/>
    </row>
    <row r="11" spans="2:6">
      <c r="B11" s="160" t="s">
        <v>17</v>
      </c>
      <c r="C11" s="161"/>
      <c r="D11" s="149"/>
      <c r="E11" s="149"/>
      <c r="F11" s="201"/>
    </row>
    <row r="12" spans="2:6" ht="15.75" thickBot="1">
      <c r="B12" s="163" t="s">
        <v>18</v>
      </c>
      <c r="C12" s="161"/>
      <c r="D12" s="149"/>
      <c r="E12" s="149"/>
      <c r="F12" s="202"/>
    </row>
    <row r="13" spans="2:6" ht="15.75" thickBot="1">
      <c r="B13" s="165" t="s">
        <v>19</v>
      </c>
      <c r="C13" s="165" t="s">
        <v>20</v>
      </c>
      <c r="D13" s="166" t="s">
        <v>21</v>
      </c>
      <c r="E13" s="167" t="s">
        <v>22</v>
      </c>
      <c r="F13" s="203" t="s">
        <v>23</v>
      </c>
    </row>
    <row r="14" spans="2:6">
      <c r="B14" s="169">
        <v>9910000003</v>
      </c>
      <c r="C14" s="169" t="s">
        <v>130</v>
      </c>
      <c r="D14" s="170">
        <v>1</v>
      </c>
      <c r="E14" s="171">
        <v>480000</v>
      </c>
      <c r="F14" s="205">
        <v>48000</v>
      </c>
    </row>
    <row r="15" spans="2:6" ht="15.75" thickBot="1">
      <c r="B15" s="173"/>
      <c r="C15" s="174"/>
      <c r="D15" s="175"/>
      <c r="E15" s="231" t="s">
        <v>24</v>
      </c>
      <c r="F15" s="204">
        <f>F14</f>
        <v>48000</v>
      </c>
    </row>
    <row r="16" spans="2:6" ht="15.75" thickBot="1"/>
    <row r="17" spans="2:6" ht="15.75" thickBot="1">
      <c r="B17" s="144"/>
      <c r="C17" s="141" t="s">
        <v>59</v>
      </c>
      <c r="D17" s="145"/>
      <c r="E17" s="230"/>
      <c r="F17" s="200"/>
    </row>
    <row r="18" spans="2:6">
      <c r="B18" s="148" t="s">
        <v>6</v>
      </c>
      <c r="C18" s="178" t="s">
        <v>110</v>
      </c>
      <c r="D18" s="149"/>
      <c r="E18" s="150" t="s">
        <v>7</v>
      </c>
      <c r="F18" s="201"/>
    </row>
    <row r="19" spans="2:6">
      <c r="B19" s="152" t="s">
        <v>8</v>
      </c>
      <c r="C19" s="153" t="s">
        <v>111</v>
      </c>
      <c r="D19" s="154"/>
      <c r="E19" s="155"/>
      <c r="F19" s="201"/>
    </row>
    <row r="20" spans="2:6">
      <c r="B20" s="152" t="s">
        <v>10</v>
      </c>
      <c r="C20" s="156">
        <v>175227</v>
      </c>
      <c r="D20" s="157"/>
      <c r="E20" s="155" t="s">
        <v>11</v>
      </c>
      <c r="F20" s="201"/>
    </row>
    <row r="21" spans="2:6">
      <c r="B21" s="152" t="s">
        <v>12</v>
      </c>
      <c r="C21" s="156"/>
      <c r="D21" s="149"/>
      <c r="E21" s="158"/>
      <c r="F21" s="201"/>
    </row>
    <row r="22" spans="2:6">
      <c r="B22" s="142" t="s">
        <v>13</v>
      </c>
      <c r="C22" s="143">
        <v>33874</v>
      </c>
      <c r="D22" s="149"/>
      <c r="E22" s="149"/>
      <c r="F22" s="201"/>
    </row>
    <row r="23" spans="2:6">
      <c r="B23" s="152" t="s">
        <v>14</v>
      </c>
      <c r="C23" s="156">
        <v>20142</v>
      </c>
      <c r="D23" s="149"/>
      <c r="E23" s="149"/>
      <c r="F23" s="201"/>
    </row>
    <row r="24" spans="2:6">
      <c r="B24" s="160" t="s">
        <v>16</v>
      </c>
      <c r="C24" s="161"/>
      <c r="D24" s="149"/>
      <c r="E24" s="149"/>
      <c r="F24" s="201"/>
    </row>
    <row r="25" spans="2:6">
      <c r="B25" s="160" t="s">
        <v>17</v>
      </c>
      <c r="C25" s="161"/>
      <c r="D25" s="149"/>
      <c r="E25" s="149"/>
      <c r="F25" s="201"/>
    </row>
    <row r="26" spans="2:6" ht="15.75" thickBot="1">
      <c r="B26" s="163" t="s">
        <v>18</v>
      </c>
      <c r="C26" s="161"/>
      <c r="D26" s="149"/>
      <c r="E26" s="149"/>
      <c r="F26" s="202"/>
    </row>
    <row r="27" spans="2:6" ht="15.75" thickBot="1">
      <c r="B27" s="165" t="s">
        <v>19</v>
      </c>
      <c r="C27" s="165" t="s">
        <v>20</v>
      </c>
      <c r="D27" s="166" t="s">
        <v>21</v>
      </c>
      <c r="E27" s="167" t="s">
        <v>22</v>
      </c>
      <c r="F27" s="203" t="s">
        <v>23</v>
      </c>
    </row>
    <row r="28" spans="2:6">
      <c r="B28" s="169" t="s">
        <v>112</v>
      </c>
      <c r="C28" s="169" t="s">
        <v>113</v>
      </c>
      <c r="D28" s="170">
        <v>1</v>
      </c>
      <c r="E28" s="171">
        <v>841500</v>
      </c>
      <c r="F28" s="205">
        <v>841500</v>
      </c>
    </row>
    <row r="29" spans="2:6" ht="15.75" thickBot="1">
      <c r="B29" s="173"/>
      <c r="C29" s="174"/>
      <c r="D29" s="175"/>
      <c r="E29" s="231" t="s">
        <v>24</v>
      </c>
      <c r="F29" s="204">
        <f>F28</f>
        <v>841500</v>
      </c>
    </row>
    <row r="30" spans="2:6" ht="15.75" thickBot="1"/>
    <row r="31" spans="2:6" ht="15.75" thickBot="1">
      <c r="B31" s="144"/>
      <c r="C31" s="141" t="s">
        <v>60</v>
      </c>
      <c r="D31" s="145"/>
      <c r="E31" s="230"/>
      <c r="F31" s="200"/>
    </row>
    <row r="32" spans="2:6">
      <c r="B32" s="148" t="s">
        <v>6</v>
      </c>
      <c r="C32" s="178" t="s">
        <v>209</v>
      </c>
      <c r="D32" s="149"/>
      <c r="E32" s="150" t="s">
        <v>7</v>
      </c>
      <c r="F32" s="201"/>
    </row>
    <row r="33" spans="2:6">
      <c r="B33" s="152" t="s">
        <v>8</v>
      </c>
      <c r="C33" s="153" t="s">
        <v>210</v>
      </c>
      <c r="D33" s="154"/>
      <c r="E33" s="155"/>
      <c r="F33" s="201"/>
    </row>
    <row r="34" spans="2:6">
      <c r="B34" s="152" t="s">
        <v>10</v>
      </c>
      <c r="C34" s="156">
        <v>182221</v>
      </c>
      <c r="D34" s="157"/>
      <c r="E34" s="155" t="s">
        <v>11</v>
      </c>
      <c r="F34" s="201"/>
    </row>
    <row r="35" spans="2:6">
      <c r="B35" s="152" t="s">
        <v>12</v>
      </c>
      <c r="C35" s="156"/>
      <c r="D35" s="149"/>
      <c r="E35" s="158"/>
      <c r="F35" s="201"/>
    </row>
    <row r="36" spans="2:6">
      <c r="B36" s="142" t="s">
        <v>13</v>
      </c>
      <c r="C36" s="143">
        <v>38089</v>
      </c>
      <c r="D36" s="149"/>
      <c r="E36" s="149"/>
      <c r="F36" s="201"/>
    </row>
    <row r="37" spans="2:6">
      <c r="B37" s="152" t="s">
        <v>14</v>
      </c>
      <c r="C37" s="156" t="s">
        <v>208</v>
      </c>
      <c r="D37" s="149"/>
      <c r="E37" s="149"/>
      <c r="F37" s="201"/>
    </row>
    <row r="38" spans="2:6">
      <c r="B38" s="160" t="s">
        <v>16</v>
      </c>
      <c r="C38" s="161"/>
      <c r="D38" s="149"/>
      <c r="E38" s="149"/>
      <c r="F38" s="201"/>
    </row>
    <row r="39" spans="2:6">
      <c r="B39" s="160" t="s">
        <v>17</v>
      </c>
      <c r="C39" s="161"/>
      <c r="D39" s="149"/>
      <c r="E39" s="149"/>
      <c r="F39" s="201"/>
    </row>
    <row r="40" spans="2:6" ht="15.75" thickBot="1">
      <c r="B40" s="163" t="s">
        <v>18</v>
      </c>
      <c r="C40" s="161"/>
      <c r="D40" s="149"/>
      <c r="E40" s="149"/>
      <c r="F40" s="202"/>
    </row>
    <row r="41" spans="2:6" ht="15.75" thickBot="1">
      <c r="B41" s="165" t="s">
        <v>19</v>
      </c>
      <c r="C41" s="165" t="s">
        <v>20</v>
      </c>
      <c r="D41" s="166" t="s">
        <v>21</v>
      </c>
      <c r="E41" s="167" t="s">
        <v>22</v>
      </c>
      <c r="F41" s="203" t="s">
        <v>23</v>
      </c>
    </row>
    <row r="42" spans="2:6">
      <c r="B42" s="169">
        <v>3200000000</v>
      </c>
      <c r="C42" s="194" t="s">
        <v>32</v>
      </c>
      <c r="D42" s="170">
        <v>1</v>
      </c>
      <c r="E42" s="171">
        <v>750000</v>
      </c>
      <c r="F42" s="205">
        <f>E42*D42</f>
        <v>750000</v>
      </c>
    </row>
    <row r="43" spans="2:6" ht="15.75" thickBot="1">
      <c r="B43" s="173"/>
      <c r="C43" s="174"/>
      <c r="D43" s="175"/>
      <c r="E43" s="231" t="s">
        <v>24</v>
      </c>
      <c r="F43" s="204">
        <f>F42</f>
        <v>750000</v>
      </c>
    </row>
    <row r="44" spans="2:6" ht="15.75" thickBot="1"/>
    <row r="45" spans="2:6" ht="15.75" thickBot="1">
      <c r="B45" s="144"/>
      <c r="C45" s="141" t="s">
        <v>61</v>
      </c>
      <c r="D45" s="145"/>
      <c r="E45" s="230"/>
      <c r="F45" s="200"/>
    </row>
    <row r="46" spans="2:6">
      <c r="B46" s="148" t="s">
        <v>6</v>
      </c>
      <c r="C46" s="178" t="s">
        <v>128</v>
      </c>
      <c r="D46" s="149"/>
      <c r="E46" s="150" t="s">
        <v>7</v>
      </c>
      <c r="F46" s="201"/>
    </row>
    <row r="47" spans="2:6">
      <c r="B47" s="152" t="s">
        <v>8</v>
      </c>
      <c r="C47" s="153" t="s">
        <v>70</v>
      </c>
      <c r="D47" s="154"/>
      <c r="E47" s="155"/>
      <c r="F47" s="201"/>
    </row>
    <row r="48" spans="2:6">
      <c r="B48" s="152" t="s">
        <v>10</v>
      </c>
      <c r="C48" s="156">
        <v>176174</v>
      </c>
      <c r="D48" s="157"/>
      <c r="E48" s="155" t="s">
        <v>11</v>
      </c>
      <c r="F48" s="201"/>
    </row>
    <row r="49" spans="2:6">
      <c r="B49" s="152" t="s">
        <v>12</v>
      </c>
      <c r="C49" s="156"/>
      <c r="D49" s="149"/>
      <c r="E49" s="158"/>
      <c r="F49" s="201"/>
    </row>
    <row r="50" spans="2:6">
      <c r="B50" s="142" t="s">
        <v>13</v>
      </c>
      <c r="C50" s="143">
        <v>34424</v>
      </c>
      <c r="D50" s="149"/>
      <c r="E50" s="149"/>
      <c r="F50" s="201"/>
    </row>
    <row r="51" spans="2:6">
      <c r="B51" s="152" t="s">
        <v>14</v>
      </c>
      <c r="C51" s="156">
        <v>7178</v>
      </c>
      <c r="D51" s="149"/>
      <c r="E51" s="149"/>
      <c r="F51" s="201"/>
    </row>
    <row r="52" spans="2:6">
      <c r="B52" s="160" t="s">
        <v>16</v>
      </c>
      <c r="C52" s="161">
        <v>7178</v>
      </c>
      <c r="D52" s="149"/>
      <c r="E52" s="149"/>
      <c r="F52" s="201"/>
    </row>
    <row r="53" spans="2:6">
      <c r="B53" s="160" t="s">
        <v>17</v>
      </c>
      <c r="C53" s="161"/>
      <c r="D53" s="149"/>
      <c r="E53" s="149"/>
      <c r="F53" s="201"/>
    </row>
    <row r="54" spans="2:6" ht="15.75" thickBot="1">
      <c r="B54" s="163" t="s">
        <v>18</v>
      </c>
      <c r="C54" s="161"/>
      <c r="D54" s="149"/>
      <c r="E54" s="149"/>
      <c r="F54" s="202"/>
    </row>
    <row r="55" spans="2:6" ht="15.75" thickBot="1">
      <c r="B55" s="165" t="s">
        <v>19</v>
      </c>
      <c r="C55" s="333" t="s">
        <v>20</v>
      </c>
      <c r="D55" s="335" t="s">
        <v>21</v>
      </c>
      <c r="E55" s="328" t="s">
        <v>22</v>
      </c>
      <c r="F55" s="359" t="s">
        <v>23</v>
      </c>
    </row>
    <row r="56" spans="2:6" s="325" customFormat="1" ht="15.75" thickBot="1">
      <c r="B56" s="285" t="s">
        <v>124</v>
      </c>
      <c r="C56" s="334" t="s">
        <v>160</v>
      </c>
      <c r="D56" s="186" t="s">
        <v>132</v>
      </c>
      <c r="E56" s="328">
        <v>24750</v>
      </c>
      <c r="F56" s="328">
        <v>24750</v>
      </c>
    </row>
    <row r="57" spans="2:6" s="325" customFormat="1" ht="15.75" thickBot="1">
      <c r="B57" s="285">
        <v>90044</v>
      </c>
      <c r="C57" s="334" t="s">
        <v>161</v>
      </c>
      <c r="D57" s="186" t="s">
        <v>164</v>
      </c>
      <c r="E57" s="328">
        <v>12870</v>
      </c>
      <c r="F57" s="359">
        <f>E57*D57</f>
        <v>25740</v>
      </c>
    </row>
    <row r="58" spans="2:6" s="325" customFormat="1" ht="15.75" thickBot="1">
      <c r="B58" s="285">
        <v>9178</v>
      </c>
      <c r="C58" s="334" t="s">
        <v>162</v>
      </c>
      <c r="D58" s="186" t="s">
        <v>132</v>
      </c>
      <c r="E58" s="328">
        <v>220870</v>
      </c>
      <c r="F58" s="328">
        <v>220870</v>
      </c>
    </row>
    <row r="59" spans="2:6" s="325" customFormat="1">
      <c r="B59" s="326" t="s">
        <v>125</v>
      </c>
      <c r="C59" s="334" t="s">
        <v>163</v>
      </c>
      <c r="D59" s="186" t="s">
        <v>164</v>
      </c>
      <c r="E59" s="328">
        <v>25870</v>
      </c>
      <c r="F59" s="359">
        <f>E59*D59</f>
        <v>51740</v>
      </c>
    </row>
    <row r="60" spans="2:6" ht="15.75" thickBot="1">
      <c r="B60" s="173"/>
      <c r="C60" s="174"/>
      <c r="D60" s="336"/>
      <c r="E60" s="231" t="s">
        <v>24</v>
      </c>
      <c r="F60" s="204">
        <f>F56+F57+F58+F59</f>
        <v>323100</v>
      </c>
    </row>
    <row r="61" spans="2:6" ht="15.75" thickBot="1"/>
    <row r="62" spans="2:6" ht="15.75" thickBot="1">
      <c r="B62" s="144"/>
      <c r="C62" s="141" t="s">
        <v>62</v>
      </c>
      <c r="D62" s="145"/>
      <c r="E62" s="230"/>
      <c r="F62" s="200"/>
    </row>
    <row r="63" spans="2:6">
      <c r="B63" s="148" t="s">
        <v>6</v>
      </c>
      <c r="C63" s="178" t="s">
        <v>128</v>
      </c>
      <c r="D63" s="149"/>
      <c r="E63" s="150" t="s">
        <v>7</v>
      </c>
      <c r="F63" s="201"/>
    </row>
    <row r="64" spans="2:6">
      <c r="B64" s="152" t="s">
        <v>8</v>
      </c>
      <c r="C64" s="153" t="s">
        <v>70</v>
      </c>
      <c r="D64" s="154"/>
      <c r="E64" s="155"/>
      <c r="F64" s="201"/>
    </row>
    <row r="65" spans="2:6">
      <c r="B65" s="152" t="s">
        <v>10</v>
      </c>
      <c r="C65" s="156">
        <v>175988</v>
      </c>
      <c r="D65" s="157"/>
      <c r="E65" s="155" t="s">
        <v>11</v>
      </c>
      <c r="F65" s="201"/>
    </row>
    <row r="66" spans="2:6">
      <c r="B66" s="152" t="s">
        <v>12</v>
      </c>
      <c r="C66" s="156"/>
      <c r="D66" s="149"/>
      <c r="E66" s="158"/>
      <c r="F66" s="201"/>
    </row>
    <row r="67" spans="2:6">
      <c r="B67" s="142" t="s">
        <v>13</v>
      </c>
      <c r="C67" s="143">
        <v>34423</v>
      </c>
      <c r="D67" s="149"/>
      <c r="E67" s="149"/>
      <c r="F67" s="201"/>
    </row>
    <row r="68" spans="2:6">
      <c r="B68" s="152" t="s">
        <v>14</v>
      </c>
      <c r="C68" s="156">
        <v>7179</v>
      </c>
      <c r="D68" s="149"/>
      <c r="E68" s="149"/>
      <c r="F68" s="201"/>
    </row>
    <row r="69" spans="2:6">
      <c r="B69" s="160" t="s">
        <v>16</v>
      </c>
      <c r="C69" s="161"/>
      <c r="D69" s="149"/>
      <c r="E69" s="149"/>
      <c r="F69" s="201"/>
    </row>
    <row r="70" spans="2:6">
      <c r="B70" s="160" t="s">
        <v>17</v>
      </c>
      <c r="C70" s="161"/>
      <c r="D70" s="149"/>
      <c r="E70" s="149"/>
      <c r="F70" s="201"/>
    </row>
    <row r="71" spans="2:6" ht="15.75" thickBot="1">
      <c r="B71" s="163" t="s">
        <v>18</v>
      </c>
      <c r="C71" s="161"/>
      <c r="D71" s="149"/>
      <c r="E71" s="149"/>
      <c r="F71" s="202"/>
    </row>
    <row r="72" spans="2:6" ht="15.75" thickBot="1">
      <c r="B72" s="165" t="s">
        <v>19</v>
      </c>
      <c r="C72" s="165" t="s">
        <v>20</v>
      </c>
      <c r="D72" s="166" t="s">
        <v>21</v>
      </c>
      <c r="E72" s="167" t="s">
        <v>22</v>
      </c>
      <c r="F72" s="203" t="s">
        <v>23</v>
      </c>
    </row>
    <row r="73" spans="2:6">
      <c r="B73" s="169">
        <v>90126</v>
      </c>
      <c r="C73" s="169" t="s">
        <v>129</v>
      </c>
      <c r="D73" s="170">
        <v>1</v>
      </c>
      <c r="E73" s="171">
        <v>30000</v>
      </c>
      <c r="F73" s="205">
        <v>30000</v>
      </c>
    </row>
    <row r="74" spans="2:6" ht="15.75" thickBot="1">
      <c r="B74" s="173"/>
      <c r="C74" s="174"/>
      <c r="D74" s="175"/>
      <c r="E74" s="231" t="s">
        <v>63</v>
      </c>
      <c r="F74" s="204">
        <f>F73</f>
        <v>30000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8"/>
  <sheetViews>
    <sheetView workbookViewId="0">
      <selection activeCell="F15" sqref="B3:F15"/>
    </sheetView>
  </sheetViews>
  <sheetFormatPr baseColWidth="10" defaultRowHeight="15"/>
  <cols>
    <col min="2" max="2" width="34.5703125" style="196" customWidth="1"/>
    <col min="3" max="3" width="52" style="306" customWidth="1"/>
    <col min="4" max="7" width="11.42578125" style="196"/>
  </cols>
  <sheetData>
    <row r="2" spans="2:6" ht="15.75" thickBot="1"/>
    <row r="3" spans="2:6" ht="15.75" thickBot="1">
      <c r="B3" s="235"/>
      <c r="C3" s="141" t="s">
        <v>64</v>
      </c>
      <c r="D3" s="236"/>
      <c r="E3" s="237"/>
      <c r="F3" s="238"/>
    </row>
    <row r="4" spans="2:6">
      <c r="B4" s="239" t="s">
        <v>6</v>
      </c>
      <c r="C4" s="302" t="s">
        <v>126</v>
      </c>
      <c r="D4" s="307"/>
      <c r="E4" s="240" t="s">
        <v>7</v>
      </c>
      <c r="F4" s="241"/>
    </row>
    <row r="5" spans="2:6">
      <c r="B5" s="242" t="s">
        <v>8</v>
      </c>
      <c r="C5" s="303" t="s">
        <v>127</v>
      </c>
      <c r="D5" s="308"/>
      <c r="E5" s="243"/>
      <c r="F5" s="241"/>
    </row>
    <row r="6" spans="2:6">
      <c r="B6" s="242" t="s">
        <v>10</v>
      </c>
      <c r="C6" s="304"/>
      <c r="D6" s="309"/>
      <c r="E6" s="243" t="s">
        <v>11</v>
      </c>
      <c r="F6" s="241"/>
    </row>
    <row r="7" spans="2:6">
      <c r="B7" s="242" t="s">
        <v>12</v>
      </c>
      <c r="C7" s="304"/>
      <c r="D7" s="307"/>
      <c r="E7" s="244"/>
      <c r="F7" s="241"/>
    </row>
    <row r="8" spans="2:6">
      <c r="B8" s="142" t="s">
        <v>13</v>
      </c>
      <c r="C8" s="143"/>
      <c r="D8" s="307"/>
      <c r="E8" s="245"/>
      <c r="F8" s="241"/>
    </row>
    <row r="9" spans="2:6">
      <c r="B9" s="242" t="s">
        <v>14</v>
      </c>
      <c r="C9" s="304">
        <v>150</v>
      </c>
      <c r="D9" s="307"/>
      <c r="E9" s="245"/>
      <c r="F9" s="241"/>
    </row>
    <row r="10" spans="2:6">
      <c r="B10" s="246" t="s">
        <v>16</v>
      </c>
      <c r="C10" s="305">
        <v>7088</v>
      </c>
      <c r="D10" s="307"/>
      <c r="E10" s="247"/>
      <c r="F10" s="241"/>
    </row>
    <row r="11" spans="2:6">
      <c r="B11" s="246" t="s">
        <v>17</v>
      </c>
      <c r="C11" s="305"/>
      <c r="D11" s="307"/>
      <c r="E11" s="247"/>
      <c r="F11" s="241"/>
    </row>
    <row r="12" spans="2:6" ht="15.75" thickBot="1">
      <c r="B12" s="248" t="s">
        <v>18</v>
      </c>
      <c r="C12" s="305"/>
      <c r="D12" s="307"/>
      <c r="E12" s="247"/>
      <c r="F12" s="249"/>
    </row>
    <row r="13" spans="2:6" ht="15.75" thickBot="1">
      <c r="B13" s="233" t="s">
        <v>19</v>
      </c>
      <c r="C13" s="233" t="s">
        <v>20</v>
      </c>
      <c r="D13" s="310" t="s">
        <v>21</v>
      </c>
      <c r="E13" s="250" t="s">
        <v>22</v>
      </c>
      <c r="F13" s="251" t="s">
        <v>23</v>
      </c>
    </row>
    <row r="14" spans="2:6">
      <c r="B14" s="234" t="s">
        <v>30</v>
      </c>
      <c r="C14" s="234" t="s">
        <v>31</v>
      </c>
      <c r="D14" s="311">
        <v>1</v>
      </c>
      <c r="E14" s="252">
        <v>180000</v>
      </c>
      <c r="F14" s="253">
        <v>180000</v>
      </c>
    </row>
    <row r="15" spans="2:6" ht="15.75" thickBot="1">
      <c r="B15" s="254"/>
      <c r="C15" s="254"/>
      <c r="D15" s="312"/>
      <c r="E15" s="255" t="s">
        <v>63</v>
      </c>
      <c r="F15" s="256">
        <f>F14</f>
        <v>180000</v>
      </c>
    </row>
    <row r="17" spans="2:6" ht="15.75" thickBot="1"/>
    <row r="18" spans="2:6" ht="15.75" thickBot="1">
      <c r="B18" s="235"/>
      <c r="C18" s="141" t="s">
        <v>65</v>
      </c>
      <c r="D18" s="236"/>
      <c r="E18" s="237"/>
      <c r="F18" s="238"/>
    </row>
    <row r="19" spans="2:6">
      <c r="B19" s="239" t="s">
        <v>6</v>
      </c>
      <c r="C19" s="302"/>
      <c r="D19" s="307"/>
      <c r="E19" s="240" t="s">
        <v>7</v>
      </c>
      <c r="F19" s="241"/>
    </row>
    <row r="20" spans="2:6">
      <c r="B20" s="242" t="s">
        <v>8</v>
      </c>
      <c r="C20" s="303"/>
      <c r="D20" s="308"/>
      <c r="E20" s="243"/>
      <c r="F20" s="241"/>
    </row>
    <row r="21" spans="2:6">
      <c r="B21" s="242" t="s">
        <v>10</v>
      </c>
      <c r="C21" s="304"/>
      <c r="D21" s="309"/>
      <c r="E21" s="243" t="s">
        <v>11</v>
      </c>
      <c r="F21" s="241"/>
    </row>
    <row r="22" spans="2:6">
      <c r="B22" s="242" t="s">
        <v>12</v>
      </c>
      <c r="C22" s="304"/>
      <c r="D22" s="307"/>
      <c r="E22" s="244"/>
      <c r="F22" s="241"/>
    </row>
    <row r="23" spans="2:6">
      <c r="B23" s="142" t="s">
        <v>13</v>
      </c>
      <c r="C23" s="143"/>
      <c r="D23" s="307"/>
      <c r="E23" s="245"/>
      <c r="F23" s="241"/>
    </row>
    <row r="24" spans="2:6">
      <c r="B24" s="242" t="s">
        <v>14</v>
      </c>
      <c r="C24" s="304"/>
      <c r="D24" s="307"/>
      <c r="E24" s="245"/>
      <c r="F24" s="241"/>
    </row>
    <row r="25" spans="2:6">
      <c r="B25" s="246" t="s">
        <v>16</v>
      </c>
      <c r="C25" s="305"/>
      <c r="D25" s="307"/>
      <c r="E25" s="247"/>
      <c r="F25" s="241"/>
    </row>
    <row r="26" spans="2:6">
      <c r="B26" s="246" t="s">
        <v>17</v>
      </c>
      <c r="C26" s="305"/>
      <c r="D26" s="307"/>
      <c r="E26" s="247"/>
      <c r="F26" s="241"/>
    </row>
    <row r="27" spans="2:6" ht="15.75" thickBot="1">
      <c r="B27" s="248" t="s">
        <v>18</v>
      </c>
      <c r="C27" s="305"/>
      <c r="D27" s="307"/>
      <c r="E27" s="247"/>
      <c r="F27" s="249"/>
    </row>
    <row r="28" spans="2:6" ht="15.75" thickBot="1">
      <c r="B28" s="233" t="s">
        <v>19</v>
      </c>
      <c r="C28" s="233" t="s">
        <v>20</v>
      </c>
      <c r="D28" s="310" t="s">
        <v>21</v>
      </c>
      <c r="E28" s="250" t="s">
        <v>22</v>
      </c>
      <c r="F28" s="251" t="s">
        <v>23</v>
      </c>
    </row>
    <row r="29" spans="2:6">
      <c r="B29" s="234"/>
      <c r="C29" s="234"/>
      <c r="D29" s="311"/>
      <c r="E29" s="252"/>
      <c r="F29" s="253"/>
    </row>
    <row r="30" spans="2:6" ht="15.75" thickBot="1">
      <c r="B30" s="254"/>
      <c r="C30" s="254"/>
      <c r="D30" s="312"/>
      <c r="E30" s="255" t="s">
        <v>63</v>
      </c>
      <c r="F30" s="256"/>
    </row>
    <row r="32" spans="2:6" ht="15.75" thickBot="1"/>
    <row r="33" spans="2:7" ht="15.75" thickBot="1">
      <c r="B33" s="235"/>
      <c r="C33" s="141" t="s">
        <v>66</v>
      </c>
      <c r="D33" s="236"/>
      <c r="E33" s="237"/>
      <c r="F33" s="238"/>
    </row>
    <row r="34" spans="2:7">
      <c r="B34" s="239" t="s">
        <v>6</v>
      </c>
      <c r="C34" s="302" t="s">
        <v>144</v>
      </c>
      <c r="D34" s="307"/>
      <c r="E34" s="240" t="s">
        <v>7</v>
      </c>
      <c r="F34" s="241"/>
    </row>
    <row r="35" spans="2:7" s="301" customFormat="1" ht="12">
      <c r="B35" s="242" t="s">
        <v>8</v>
      </c>
      <c r="C35" s="283" t="s">
        <v>145</v>
      </c>
      <c r="D35" s="308"/>
      <c r="E35" s="243"/>
      <c r="F35" s="241"/>
      <c r="G35" s="313"/>
    </row>
    <row r="36" spans="2:7">
      <c r="B36" s="242" t="s">
        <v>10</v>
      </c>
      <c r="C36" s="304">
        <v>176529</v>
      </c>
      <c r="D36" s="309"/>
      <c r="E36" s="243" t="s">
        <v>11</v>
      </c>
      <c r="F36" s="241"/>
    </row>
    <row r="37" spans="2:7">
      <c r="B37" s="242" t="s">
        <v>12</v>
      </c>
      <c r="C37" s="304"/>
      <c r="D37" s="307"/>
      <c r="E37" s="244"/>
      <c r="F37" s="241"/>
    </row>
    <row r="38" spans="2:7">
      <c r="B38" s="142" t="s">
        <v>13</v>
      </c>
      <c r="C38" s="143">
        <v>34607</v>
      </c>
      <c r="D38" s="307"/>
      <c r="E38" s="245"/>
      <c r="F38" s="241"/>
    </row>
    <row r="39" spans="2:7">
      <c r="B39" s="242" t="s">
        <v>14</v>
      </c>
      <c r="C39" s="304" t="s">
        <v>143</v>
      </c>
      <c r="D39" s="307"/>
      <c r="E39" s="245"/>
      <c r="F39" s="241"/>
    </row>
    <row r="40" spans="2:7">
      <c r="B40" s="246" t="s">
        <v>16</v>
      </c>
      <c r="C40" s="305"/>
      <c r="D40" s="307"/>
      <c r="E40" s="247"/>
      <c r="F40" s="241"/>
    </row>
    <row r="41" spans="2:7">
      <c r="B41" s="246" t="s">
        <v>17</v>
      </c>
      <c r="C41" s="305"/>
      <c r="D41" s="307"/>
      <c r="E41" s="247"/>
      <c r="F41" s="241"/>
    </row>
    <row r="42" spans="2:7" ht="15.75" thickBot="1">
      <c r="B42" s="248" t="s">
        <v>18</v>
      </c>
      <c r="C42" s="305"/>
      <c r="D42" s="307"/>
      <c r="E42" s="247"/>
      <c r="F42" s="249"/>
    </row>
    <row r="43" spans="2:7" ht="15.75" thickBot="1">
      <c r="B43" s="233" t="s">
        <v>19</v>
      </c>
      <c r="C43" s="259" t="s">
        <v>20</v>
      </c>
      <c r="D43" s="315" t="s">
        <v>21</v>
      </c>
      <c r="E43" s="316" t="s">
        <v>22</v>
      </c>
      <c r="F43" s="317" t="s">
        <v>23</v>
      </c>
    </row>
    <row r="44" spans="2:7" s="179" customFormat="1" ht="15.75" thickBot="1">
      <c r="B44" s="314">
        <v>111110000</v>
      </c>
      <c r="C44" s="322" t="s">
        <v>34</v>
      </c>
      <c r="D44" s="322">
        <v>1</v>
      </c>
      <c r="E44" s="323">
        <v>180000</v>
      </c>
      <c r="F44" s="324">
        <v>180000</v>
      </c>
      <c r="G44" s="196"/>
    </row>
    <row r="45" spans="2:7">
      <c r="B45" s="234" t="s">
        <v>139</v>
      </c>
      <c r="C45" s="318" t="s">
        <v>140</v>
      </c>
      <c r="D45" s="319">
        <v>1</v>
      </c>
      <c r="E45" s="320">
        <v>82000</v>
      </c>
      <c r="F45" s="321">
        <v>82000</v>
      </c>
    </row>
    <row r="46" spans="2:7" ht="15.75" thickBot="1">
      <c r="B46" s="254"/>
      <c r="C46" s="254"/>
      <c r="D46" s="312"/>
      <c r="E46" s="255" t="s">
        <v>63</v>
      </c>
      <c r="F46" s="256">
        <f>F45+F44</f>
        <v>262000</v>
      </c>
    </row>
    <row r="48" spans="2:7" ht="15.75" thickBot="1"/>
    <row r="49" spans="2:6" ht="15.75" thickBot="1">
      <c r="B49" s="235"/>
      <c r="C49" s="141" t="s">
        <v>67</v>
      </c>
      <c r="D49" s="236"/>
      <c r="E49" s="237"/>
      <c r="F49" s="238"/>
    </row>
    <row r="50" spans="2:6">
      <c r="B50" s="239" t="s">
        <v>6</v>
      </c>
      <c r="C50" s="302" t="s">
        <v>128</v>
      </c>
      <c r="D50" s="307"/>
      <c r="E50" s="240" t="s">
        <v>7</v>
      </c>
      <c r="F50" s="241"/>
    </row>
    <row r="51" spans="2:6">
      <c r="B51" s="242" t="s">
        <v>8</v>
      </c>
      <c r="C51" s="303" t="s">
        <v>70</v>
      </c>
      <c r="D51" s="308"/>
      <c r="E51" s="243"/>
      <c r="F51" s="241"/>
    </row>
    <row r="52" spans="2:6">
      <c r="B52" s="242" t="s">
        <v>10</v>
      </c>
      <c r="C52" s="304">
        <v>176398</v>
      </c>
      <c r="D52" s="309"/>
      <c r="E52" s="243" t="s">
        <v>11</v>
      </c>
      <c r="F52" s="241"/>
    </row>
    <row r="53" spans="2:6">
      <c r="B53" s="242" t="s">
        <v>12</v>
      </c>
      <c r="C53" s="304"/>
      <c r="D53" s="307"/>
      <c r="E53" s="244"/>
      <c r="F53" s="241"/>
    </row>
    <row r="54" spans="2:6">
      <c r="B54" s="142" t="s">
        <v>13</v>
      </c>
      <c r="C54" s="143">
        <v>34520</v>
      </c>
      <c r="D54" s="307"/>
      <c r="E54" s="245"/>
      <c r="F54" s="241"/>
    </row>
    <row r="55" spans="2:6">
      <c r="B55" s="242" t="s">
        <v>14</v>
      </c>
      <c r="C55" s="304">
        <v>7181</v>
      </c>
      <c r="D55" s="307"/>
      <c r="E55" s="245"/>
      <c r="F55" s="241"/>
    </row>
    <row r="56" spans="2:6">
      <c r="B56" s="246" t="s">
        <v>16</v>
      </c>
      <c r="C56" s="305">
        <v>7181</v>
      </c>
      <c r="D56" s="307"/>
      <c r="E56" s="247"/>
      <c r="F56" s="241"/>
    </row>
    <row r="57" spans="2:6">
      <c r="B57" s="246" t="s">
        <v>17</v>
      </c>
      <c r="C57" s="305"/>
      <c r="D57" s="307"/>
      <c r="E57" s="247"/>
      <c r="F57" s="241"/>
    </row>
    <row r="58" spans="2:6" ht="15.75" thickBot="1">
      <c r="B58" s="248" t="s">
        <v>18</v>
      </c>
      <c r="C58" s="305"/>
      <c r="D58" s="307"/>
      <c r="E58" s="247"/>
      <c r="F58" s="249"/>
    </row>
    <row r="59" spans="2:6" ht="15.75" thickBot="1">
      <c r="B59" s="233" t="s">
        <v>19</v>
      </c>
      <c r="C59" s="233" t="s">
        <v>20</v>
      </c>
      <c r="D59" s="310" t="s">
        <v>21</v>
      </c>
      <c r="E59" s="250" t="s">
        <v>22</v>
      </c>
      <c r="F59" s="251" t="s">
        <v>23</v>
      </c>
    </row>
    <row r="60" spans="2:6">
      <c r="B60" s="234" t="s">
        <v>133</v>
      </c>
      <c r="C60" s="234" t="s">
        <v>134</v>
      </c>
      <c r="D60" s="311">
        <v>6</v>
      </c>
      <c r="E60" s="252">
        <v>370000</v>
      </c>
      <c r="F60" s="253">
        <v>370000</v>
      </c>
    </row>
    <row r="61" spans="2:6" ht="15.75" thickBot="1">
      <c r="B61" s="254"/>
      <c r="C61" s="254"/>
      <c r="D61" s="312"/>
      <c r="E61" s="255"/>
      <c r="F61" s="256">
        <f>F60*D60</f>
        <v>2220000</v>
      </c>
    </row>
    <row r="63" spans="2:6" ht="15.75" thickBot="1"/>
    <row r="64" spans="2:6" ht="15.75" thickBot="1">
      <c r="B64" s="235"/>
      <c r="C64" s="141" t="s">
        <v>68</v>
      </c>
      <c r="D64" s="236"/>
      <c r="E64" s="237"/>
      <c r="F64" s="238"/>
    </row>
    <row r="65" spans="2:7">
      <c r="B65" s="239" t="s">
        <v>6</v>
      </c>
      <c r="C65" s="302" t="s">
        <v>90</v>
      </c>
      <c r="D65" s="307"/>
      <c r="E65" s="240" t="s">
        <v>7</v>
      </c>
      <c r="F65" s="241"/>
    </row>
    <row r="66" spans="2:7">
      <c r="B66" s="242" t="s">
        <v>8</v>
      </c>
      <c r="C66" s="303" t="s">
        <v>150</v>
      </c>
      <c r="D66" s="308"/>
      <c r="E66" s="243"/>
      <c r="F66" s="241"/>
    </row>
    <row r="67" spans="2:7">
      <c r="B67" s="242" t="s">
        <v>10</v>
      </c>
      <c r="C67" s="304">
        <v>176429</v>
      </c>
      <c r="D67" s="309"/>
      <c r="E67" s="243" t="s">
        <v>11</v>
      </c>
      <c r="F67" s="241"/>
    </row>
    <row r="68" spans="2:7">
      <c r="B68" s="242" t="s">
        <v>12</v>
      </c>
      <c r="C68" s="304"/>
      <c r="D68" s="307"/>
      <c r="E68" s="244"/>
      <c r="F68" s="241"/>
    </row>
    <row r="69" spans="2:7">
      <c r="B69" s="142" t="s">
        <v>13</v>
      </c>
      <c r="C69" s="143">
        <v>34602</v>
      </c>
      <c r="D69" s="307"/>
      <c r="E69" s="245"/>
      <c r="F69" s="241"/>
    </row>
    <row r="70" spans="2:7">
      <c r="B70" s="242" t="s">
        <v>14</v>
      </c>
      <c r="C70" s="304" t="s">
        <v>151</v>
      </c>
      <c r="D70" s="307"/>
      <c r="E70" s="245"/>
      <c r="F70" s="241"/>
    </row>
    <row r="71" spans="2:7">
      <c r="B71" s="246" t="s">
        <v>16</v>
      </c>
      <c r="C71" s="305"/>
      <c r="D71" s="307"/>
      <c r="E71" s="247"/>
      <c r="F71" s="241"/>
    </row>
    <row r="72" spans="2:7">
      <c r="B72" s="246" t="s">
        <v>17</v>
      </c>
      <c r="C72" s="305"/>
      <c r="D72" s="307"/>
      <c r="E72" s="247"/>
      <c r="F72" s="241"/>
    </row>
    <row r="73" spans="2:7" ht="15.75" thickBot="1">
      <c r="B73" s="248" t="s">
        <v>18</v>
      </c>
      <c r="C73" s="305"/>
      <c r="D73" s="307"/>
      <c r="E73" s="247"/>
      <c r="F73" s="249"/>
    </row>
    <row r="74" spans="2:7" ht="15.75" thickBot="1">
      <c r="B74" s="233" t="s">
        <v>19</v>
      </c>
      <c r="C74" s="233" t="s">
        <v>20</v>
      </c>
      <c r="D74" s="315" t="s">
        <v>21</v>
      </c>
      <c r="E74" s="316" t="s">
        <v>22</v>
      </c>
      <c r="F74" s="317" t="s">
        <v>23</v>
      </c>
    </row>
    <row r="75" spans="2:7" s="325" customFormat="1" ht="15.75" thickBot="1">
      <c r="B75" s="259" t="s">
        <v>148</v>
      </c>
      <c r="C75" s="314" t="s">
        <v>152</v>
      </c>
      <c r="D75" s="322">
        <v>3</v>
      </c>
      <c r="E75" s="323">
        <v>98000</v>
      </c>
      <c r="F75" s="324">
        <f>E75*D75</f>
        <v>294000</v>
      </c>
      <c r="G75" s="196"/>
    </row>
    <row r="76" spans="2:7" s="325" customFormat="1" ht="15.75" thickBot="1">
      <c r="B76" s="259" t="s">
        <v>149</v>
      </c>
      <c r="C76" s="314" t="s">
        <v>153</v>
      </c>
      <c r="D76" s="322">
        <v>3</v>
      </c>
      <c r="E76" s="323">
        <v>98000</v>
      </c>
      <c r="F76" s="324">
        <f>E76*D76</f>
        <v>294000</v>
      </c>
      <c r="G76" s="196"/>
    </row>
    <row r="77" spans="2:7">
      <c r="B77" s="234">
        <v>4704102</v>
      </c>
      <c r="C77" s="340" t="s">
        <v>154</v>
      </c>
      <c r="D77" s="322">
        <v>1</v>
      </c>
      <c r="E77" s="323">
        <v>480000</v>
      </c>
      <c r="F77" s="324">
        <v>480000</v>
      </c>
    </row>
    <row r="78" spans="2:7" ht="15.75" thickBot="1">
      <c r="B78" s="254"/>
      <c r="C78" s="341"/>
      <c r="D78" s="323"/>
      <c r="E78" s="342" t="s">
        <v>63</v>
      </c>
      <c r="F78" s="324">
        <f>F75+F76+F77</f>
        <v>1068000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zoomScale="73" zoomScaleNormal="73" workbookViewId="0">
      <selection activeCell="I19" sqref="I19"/>
    </sheetView>
  </sheetViews>
  <sheetFormatPr baseColWidth="10" defaultRowHeight="15"/>
  <cols>
    <col min="1" max="1" width="6.140625" customWidth="1"/>
    <col min="2" max="2" width="30.5703125" style="196" customWidth="1"/>
    <col min="3" max="3" width="15.42578125" style="196" customWidth="1"/>
    <col min="4" max="4" width="4.140625" style="306" customWidth="1"/>
    <col min="5" max="5" width="14.85546875" style="382" customWidth="1"/>
    <col min="6" max="6" width="14.42578125" style="198" customWidth="1"/>
    <col min="7" max="7" width="20.28515625" style="195" customWidth="1"/>
    <col min="8" max="8" width="25.42578125" style="198" customWidth="1"/>
    <col min="9" max="9" width="11.7109375" style="196" customWidth="1"/>
    <col min="10" max="10" width="17" style="196" customWidth="1"/>
    <col min="11" max="11" width="49.85546875" style="196" customWidth="1"/>
    <col min="12" max="12" width="75.42578125" style="471" customWidth="1"/>
  </cols>
  <sheetData>
    <row r="1" spans="1:12" s="406" customFormat="1" ht="15.75">
      <c r="A1" s="501" t="s">
        <v>241</v>
      </c>
      <c r="B1" s="502"/>
      <c r="C1" s="502"/>
      <c r="D1" s="502"/>
      <c r="E1" s="502"/>
      <c r="F1" s="502"/>
      <c r="G1" s="502"/>
      <c r="H1" s="502"/>
      <c r="I1" s="502"/>
      <c r="J1" s="502"/>
      <c r="K1" s="503"/>
      <c r="L1" s="459"/>
    </row>
    <row r="2" spans="1:12" s="406" customFormat="1" ht="25.5" customHeight="1" thickBot="1">
      <c r="A2" s="504"/>
      <c r="B2" s="505"/>
      <c r="C2" s="505"/>
      <c r="D2" s="505"/>
      <c r="E2" s="505"/>
      <c r="F2" s="505"/>
      <c r="G2" s="505"/>
      <c r="H2" s="505"/>
      <c r="I2" s="505"/>
      <c r="J2" s="505"/>
      <c r="K2" s="506"/>
      <c r="L2" s="459"/>
    </row>
    <row r="3" spans="1:12" s="406" customFormat="1" ht="15.75">
      <c r="A3" s="362" t="s">
        <v>78</v>
      </c>
      <c r="B3" s="363" t="s">
        <v>71</v>
      </c>
      <c r="C3" s="363" t="s">
        <v>72</v>
      </c>
      <c r="D3" s="363" t="s">
        <v>73</v>
      </c>
      <c r="E3" s="363" t="s">
        <v>16</v>
      </c>
      <c r="F3" s="364" t="s">
        <v>0</v>
      </c>
      <c r="G3" s="363" t="s">
        <v>14</v>
      </c>
      <c r="H3" s="363" t="s">
        <v>74</v>
      </c>
      <c r="I3" s="363" t="s">
        <v>75</v>
      </c>
      <c r="J3" s="363" t="s">
        <v>76</v>
      </c>
      <c r="K3" s="442" t="s">
        <v>77</v>
      </c>
      <c r="L3" s="467" t="s">
        <v>259</v>
      </c>
    </row>
    <row r="4" spans="1:12" s="406" customFormat="1" ht="15.75">
      <c r="A4" s="407">
        <v>1</v>
      </c>
      <c r="B4" s="443" t="s">
        <v>9</v>
      </c>
      <c r="C4" s="444">
        <v>318917</v>
      </c>
      <c r="D4" s="516" t="s">
        <v>45</v>
      </c>
      <c r="E4" s="445" t="s">
        <v>188</v>
      </c>
      <c r="F4" s="446">
        <v>43803</v>
      </c>
      <c r="G4" s="447" t="s">
        <v>188</v>
      </c>
      <c r="H4" s="448">
        <v>19119</v>
      </c>
      <c r="I4" s="446">
        <v>50985</v>
      </c>
      <c r="J4" s="517" t="s">
        <v>37</v>
      </c>
      <c r="K4" s="458"/>
      <c r="L4" s="468" t="s">
        <v>189</v>
      </c>
    </row>
    <row r="5" spans="1:12" s="406" customFormat="1" ht="15.75" customHeight="1">
      <c r="A5" s="408">
        <v>2</v>
      </c>
      <c r="B5" s="511" t="s">
        <v>35</v>
      </c>
      <c r="C5" s="512">
        <v>657825</v>
      </c>
      <c r="D5" s="513" t="s">
        <v>45</v>
      </c>
      <c r="E5" s="445" t="s">
        <v>188</v>
      </c>
      <c r="F5" s="446">
        <v>43745</v>
      </c>
      <c r="G5" s="447" t="s">
        <v>188</v>
      </c>
      <c r="H5" s="514">
        <v>191093</v>
      </c>
      <c r="I5" s="446">
        <v>50974</v>
      </c>
      <c r="J5" s="515" t="s">
        <v>37</v>
      </c>
      <c r="K5" s="458" t="s">
        <v>213</v>
      </c>
      <c r="L5" s="468" t="s">
        <v>189</v>
      </c>
    </row>
    <row r="6" spans="1:12" s="406" customFormat="1" ht="15.75">
      <c r="A6" s="408">
        <v>3</v>
      </c>
      <c r="B6" s="511" t="s">
        <v>91</v>
      </c>
      <c r="C6" s="512">
        <v>2499735</v>
      </c>
      <c r="D6" s="513" t="s">
        <v>45</v>
      </c>
      <c r="E6" s="445" t="s">
        <v>188</v>
      </c>
      <c r="F6" s="446">
        <v>43750</v>
      </c>
      <c r="G6" s="447" t="s">
        <v>188</v>
      </c>
      <c r="H6" s="514">
        <v>191094</v>
      </c>
      <c r="I6" s="446">
        <v>50975</v>
      </c>
      <c r="J6" s="515" t="s">
        <v>37</v>
      </c>
      <c r="K6" s="490" t="s">
        <v>214</v>
      </c>
      <c r="L6" s="468" t="s">
        <v>189</v>
      </c>
    </row>
    <row r="7" spans="1:12" s="406" customFormat="1" ht="15.75">
      <c r="A7" s="408">
        <v>4</v>
      </c>
      <c r="B7" s="475" t="s">
        <v>215</v>
      </c>
      <c r="C7" s="476">
        <v>435361</v>
      </c>
      <c r="D7" s="477" t="s">
        <v>45</v>
      </c>
      <c r="E7" s="473">
        <v>7001</v>
      </c>
      <c r="F7" s="472"/>
      <c r="G7" s="473"/>
      <c r="H7" s="472"/>
      <c r="I7" s="472"/>
      <c r="J7" s="478" t="s">
        <v>89</v>
      </c>
      <c r="K7" s="475" t="s">
        <v>216</v>
      </c>
      <c r="L7" s="474" t="s">
        <v>256</v>
      </c>
    </row>
    <row r="8" spans="1:12" s="406" customFormat="1" ht="15.75">
      <c r="A8" s="408">
        <v>5</v>
      </c>
      <c r="B8" s="458" t="s">
        <v>221</v>
      </c>
      <c r="C8" s="518">
        <v>387600</v>
      </c>
      <c r="D8" s="450" t="s">
        <v>45</v>
      </c>
      <c r="E8" s="447">
        <v>7132</v>
      </c>
      <c r="F8" s="446">
        <v>43804</v>
      </c>
      <c r="G8" s="447"/>
      <c r="H8" s="446">
        <v>191118</v>
      </c>
      <c r="I8" s="446">
        <v>50986</v>
      </c>
      <c r="J8" s="446" t="s">
        <v>176</v>
      </c>
      <c r="K8" s="458" t="s">
        <v>228</v>
      </c>
      <c r="L8" s="468" t="s">
        <v>258</v>
      </c>
    </row>
    <row r="9" spans="1:12" s="409" customFormat="1" ht="15.75">
      <c r="A9" s="408">
        <v>6</v>
      </c>
      <c r="B9" s="443" t="s">
        <v>222</v>
      </c>
      <c r="C9" s="444">
        <v>250000</v>
      </c>
      <c r="D9" s="450" t="s">
        <v>45</v>
      </c>
      <c r="E9" s="447">
        <v>7004</v>
      </c>
      <c r="F9" s="454">
        <v>43146</v>
      </c>
      <c r="G9" s="447">
        <v>86415</v>
      </c>
      <c r="H9" s="448">
        <v>190175</v>
      </c>
      <c r="I9" s="446">
        <v>50101</v>
      </c>
      <c r="J9" s="455" t="s">
        <v>89</v>
      </c>
      <c r="K9" s="458" t="s">
        <v>223</v>
      </c>
      <c r="L9" s="468" t="s">
        <v>189</v>
      </c>
    </row>
    <row r="10" spans="1:12" s="409" customFormat="1" ht="15.75">
      <c r="A10" s="408">
        <v>7</v>
      </c>
      <c r="B10" s="443" t="s">
        <v>224</v>
      </c>
      <c r="C10" s="444">
        <v>600000</v>
      </c>
      <c r="D10" s="450" t="s">
        <v>45</v>
      </c>
      <c r="E10" s="445"/>
      <c r="F10" s="446">
        <v>42868</v>
      </c>
      <c r="G10" s="447" t="s">
        <v>225</v>
      </c>
      <c r="H10" s="448">
        <v>189703</v>
      </c>
      <c r="I10" s="446">
        <v>50514</v>
      </c>
      <c r="J10" s="456" t="s">
        <v>226</v>
      </c>
      <c r="K10" s="458" t="s">
        <v>227</v>
      </c>
      <c r="L10" s="468" t="s">
        <v>189</v>
      </c>
    </row>
    <row r="11" spans="1:12" s="409" customFormat="1" ht="15.75">
      <c r="A11" s="408">
        <v>8</v>
      </c>
      <c r="B11" s="443" t="s">
        <v>229</v>
      </c>
      <c r="C11" s="444">
        <v>95789</v>
      </c>
      <c r="D11" s="450" t="s">
        <v>45</v>
      </c>
      <c r="E11" s="445">
        <v>7156</v>
      </c>
      <c r="F11" s="446">
        <v>42867</v>
      </c>
      <c r="G11" s="447" t="s">
        <v>233</v>
      </c>
      <c r="H11" s="448">
        <v>189738</v>
      </c>
      <c r="I11" s="446">
        <v>50051</v>
      </c>
      <c r="J11" s="449" t="s">
        <v>230</v>
      </c>
      <c r="K11" s="458" t="s">
        <v>232</v>
      </c>
      <c r="L11" s="468" t="s">
        <v>189</v>
      </c>
    </row>
    <row r="12" spans="1:12" s="409" customFormat="1" ht="15.75">
      <c r="A12" s="408">
        <v>9</v>
      </c>
      <c r="B12" s="443" t="s">
        <v>231</v>
      </c>
      <c r="C12" s="444">
        <v>955494</v>
      </c>
      <c r="D12" s="516" t="s">
        <v>38</v>
      </c>
      <c r="E12" s="445">
        <v>7065</v>
      </c>
      <c r="F12" s="446">
        <v>43716</v>
      </c>
      <c r="G12" s="447">
        <v>1190</v>
      </c>
      <c r="H12" s="448">
        <v>191120</v>
      </c>
      <c r="I12" s="446">
        <v>50987</v>
      </c>
      <c r="J12" s="446" t="s">
        <v>176</v>
      </c>
      <c r="K12" s="458" t="s">
        <v>239</v>
      </c>
      <c r="L12" s="468" t="s">
        <v>189</v>
      </c>
    </row>
    <row r="13" spans="1:12" s="409" customFormat="1" ht="16.5" customHeight="1">
      <c r="A13" s="408">
        <v>10</v>
      </c>
      <c r="B13" s="443" t="s">
        <v>91</v>
      </c>
      <c r="C13" s="444">
        <v>275977</v>
      </c>
      <c r="D13" s="450" t="s">
        <v>45</v>
      </c>
      <c r="E13" s="445">
        <v>7136</v>
      </c>
      <c r="F13" s="446">
        <v>43052</v>
      </c>
      <c r="G13" s="447"/>
      <c r="H13" s="448">
        <v>190031</v>
      </c>
      <c r="I13" s="446">
        <v>50524</v>
      </c>
      <c r="J13" s="446" t="s">
        <v>176</v>
      </c>
      <c r="K13" s="458" t="s">
        <v>234</v>
      </c>
      <c r="L13" s="468" t="s">
        <v>189</v>
      </c>
    </row>
    <row r="14" spans="1:12" s="409" customFormat="1" ht="15.75">
      <c r="A14" s="408">
        <v>11</v>
      </c>
      <c r="B14" s="443" t="s">
        <v>243</v>
      </c>
      <c r="C14" s="444">
        <v>98000</v>
      </c>
      <c r="D14" s="450" t="s">
        <v>45</v>
      </c>
      <c r="E14" s="445"/>
      <c r="F14" s="446">
        <v>43093</v>
      </c>
      <c r="G14" s="447"/>
      <c r="H14" s="448">
        <v>190032</v>
      </c>
      <c r="I14" s="446">
        <v>50523</v>
      </c>
      <c r="J14" s="456" t="s">
        <v>244</v>
      </c>
      <c r="K14" s="490" t="s">
        <v>245</v>
      </c>
      <c r="L14" s="468" t="s">
        <v>189</v>
      </c>
    </row>
    <row r="15" spans="1:12" s="409" customFormat="1" ht="15.75">
      <c r="A15" s="408">
        <v>12</v>
      </c>
      <c r="B15" s="443" t="s">
        <v>246</v>
      </c>
      <c r="C15" s="444">
        <v>185000</v>
      </c>
      <c r="D15" s="485" t="s">
        <v>45</v>
      </c>
      <c r="E15" s="445">
        <v>7005</v>
      </c>
      <c r="F15" s="486">
        <v>43373</v>
      </c>
      <c r="G15" s="487"/>
      <c r="H15" s="448">
        <v>190544</v>
      </c>
      <c r="I15" s="486">
        <v>50478</v>
      </c>
      <c r="J15" s="486" t="s">
        <v>176</v>
      </c>
      <c r="K15" s="488" t="s">
        <v>247</v>
      </c>
      <c r="L15" s="468" t="s">
        <v>189</v>
      </c>
    </row>
    <row r="16" spans="1:12" s="409" customFormat="1" ht="15.75">
      <c r="A16" s="466">
        <v>13</v>
      </c>
      <c r="B16" s="491" t="s">
        <v>249</v>
      </c>
      <c r="C16" s="497">
        <v>1740366</v>
      </c>
      <c r="D16" s="492" t="s">
        <v>45</v>
      </c>
      <c r="E16" s="493"/>
      <c r="F16" s="494"/>
      <c r="G16" s="493"/>
      <c r="H16" s="494">
        <v>190545</v>
      </c>
      <c r="I16" s="494">
        <v>50462</v>
      </c>
      <c r="J16" s="495" t="s">
        <v>37</v>
      </c>
      <c r="K16" s="496" t="s">
        <v>250</v>
      </c>
      <c r="L16" s="457" t="s">
        <v>189</v>
      </c>
    </row>
    <row r="17" spans="1:12" s="409" customFormat="1" ht="15.75">
      <c r="A17" s="466">
        <v>14</v>
      </c>
      <c r="B17" s="491" t="s">
        <v>251</v>
      </c>
      <c r="C17" s="497">
        <v>8967474</v>
      </c>
      <c r="D17" s="492" t="s">
        <v>38</v>
      </c>
      <c r="E17" s="493">
        <v>7132</v>
      </c>
      <c r="F17" s="494"/>
      <c r="G17" s="493"/>
      <c r="H17" s="494"/>
      <c r="I17" s="494"/>
      <c r="J17" s="495" t="s">
        <v>226</v>
      </c>
      <c r="K17" s="496" t="s">
        <v>252</v>
      </c>
      <c r="L17" s="457" t="s">
        <v>255</v>
      </c>
    </row>
    <row r="18" spans="1:12" s="409" customFormat="1" ht="15.75">
      <c r="A18" s="466">
        <v>15</v>
      </c>
      <c r="B18" s="458" t="s">
        <v>91</v>
      </c>
      <c r="C18" s="518">
        <v>217896</v>
      </c>
      <c r="D18" s="450" t="s">
        <v>38</v>
      </c>
      <c r="E18" s="447">
        <v>7133</v>
      </c>
      <c r="F18" s="446">
        <v>43800</v>
      </c>
      <c r="G18" s="447">
        <v>4700007407</v>
      </c>
      <c r="H18" s="446">
        <v>191116</v>
      </c>
      <c r="I18" s="446">
        <v>50988</v>
      </c>
      <c r="J18" s="519" t="s">
        <v>226</v>
      </c>
      <c r="K18" s="490" t="s">
        <v>248</v>
      </c>
      <c r="L18" s="458" t="s">
        <v>260</v>
      </c>
    </row>
    <row r="19" spans="1:12" s="409" customFormat="1" ht="15.75">
      <c r="A19" s="466">
        <v>16</v>
      </c>
      <c r="B19" s="458" t="s">
        <v>91</v>
      </c>
      <c r="C19" s="520">
        <v>217896</v>
      </c>
      <c r="D19" s="450" t="s">
        <v>38</v>
      </c>
      <c r="E19" s="521">
        <v>7134</v>
      </c>
      <c r="F19" s="522">
        <v>43801</v>
      </c>
      <c r="G19" s="521">
        <v>4700007408</v>
      </c>
      <c r="H19" s="522">
        <v>191117</v>
      </c>
      <c r="I19" s="522">
        <v>50989</v>
      </c>
      <c r="J19" s="519" t="s">
        <v>226</v>
      </c>
      <c r="K19" s="490" t="s">
        <v>248</v>
      </c>
      <c r="L19" s="458" t="s">
        <v>260</v>
      </c>
    </row>
    <row r="20" spans="1:12" s="409" customFormat="1" ht="24.75" customHeight="1">
      <c r="A20" s="489"/>
      <c r="B20" s="460"/>
      <c r="C20" s="479"/>
      <c r="D20" s="461"/>
      <c r="E20" s="480"/>
      <c r="F20" s="481"/>
      <c r="G20" s="480"/>
      <c r="H20" s="481"/>
      <c r="I20" s="481"/>
      <c r="J20" s="482"/>
      <c r="K20" s="483"/>
      <c r="L20" s="460"/>
    </row>
    <row r="21" spans="1:12" s="409" customFormat="1" ht="3" customHeight="1">
      <c r="A21" s="489"/>
      <c r="B21" s="460"/>
      <c r="C21" s="479"/>
      <c r="D21" s="461"/>
      <c r="E21" s="480"/>
      <c r="F21" s="481"/>
      <c r="G21" s="480"/>
      <c r="H21" s="481"/>
      <c r="I21" s="481"/>
      <c r="J21" s="482"/>
      <c r="K21" s="483"/>
      <c r="L21" s="460"/>
    </row>
    <row r="22" spans="1:12" s="409" customFormat="1" ht="16.5" thickBot="1">
      <c r="A22" s="410"/>
      <c r="B22" s="460"/>
      <c r="C22" s="464"/>
      <c r="D22" s="461"/>
      <c r="E22" s="462"/>
      <c r="F22" s="463"/>
      <c r="G22" s="462"/>
      <c r="H22" s="463"/>
      <c r="I22" s="463"/>
      <c r="J22" s="465"/>
      <c r="K22" s="484"/>
      <c r="L22" s="469"/>
    </row>
    <row r="23" spans="1:12" s="406" customFormat="1" ht="16.5" thickBot="1">
      <c r="B23" s="411" t="s">
        <v>1</v>
      </c>
      <c r="C23" s="390">
        <f>C4+C5+C6</f>
        <v>3476477</v>
      </c>
      <c r="D23" s="452"/>
      <c r="E23" s="509" t="s">
        <v>184</v>
      </c>
      <c r="F23" s="510"/>
      <c r="G23" s="453" t="s">
        <v>189</v>
      </c>
      <c r="H23" s="451" t="s">
        <v>212</v>
      </c>
      <c r="I23" s="438"/>
      <c r="K23" s="459"/>
      <c r="L23" s="459"/>
    </row>
    <row r="24" spans="1:12" s="406" customFormat="1" ht="15.75">
      <c r="B24" s="414" t="s">
        <v>2</v>
      </c>
      <c r="C24" s="397">
        <f>C9+C10+C11+C13+C14+C15</f>
        <v>1504766</v>
      </c>
      <c r="D24" s="412"/>
      <c r="E24" s="415" t="s">
        <v>176</v>
      </c>
      <c r="F24" s="416" t="s">
        <v>186</v>
      </c>
      <c r="G24" s="417">
        <f>C15+C13+C12</f>
        <v>1416471</v>
      </c>
      <c r="H24" s="498" t="s">
        <v>257</v>
      </c>
      <c r="I24" s="439"/>
      <c r="K24" s="459"/>
      <c r="L24" s="459"/>
    </row>
    <row r="25" spans="1:12" s="406" customFormat="1" ht="15.75">
      <c r="B25" s="418" t="s">
        <v>3</v>
      </c>
      <c r="C25" s="391">
        <f>C7+C8+C12+C18+C19</f>
        <v>2214247</v>
      </c>
      <c r="D25" s="412"/>
      <c r="E25" s="419" t="s">
        <v>178</v>
      </c>
      <c r="F25" s="420" t="s">
        <v>186</v>
      </c>
      <c r="G25" s="421">
        <f>C10</f>
        <v>600000</v>
      </c>
      <c r="H25" s="498" t="s">
        <v>257</v>
      </c>
      <c r="I25" s="439"/>
      <c r="J25" s="413"/>
      <c r="K25" s="459"/>
      <c r="L25" s="459"/>
    </row>
    <row r="26" spans="1:12" s="406" customFormat="1" ht="15.75">
      <c r="B26" s="418" t="s">
        <v>155</v>
      </c>
      <c r="C26" s="391">
        <f>C23+C24+C25</f>
        <v>7195490</v>
      </c>
      <c r="D26" s="412"/>
      <c r="E26" s="422" t="s">
        <v>183</v>
      </c>
      <c r="F26" s="420" t="s">
        <v>187</v>
      </c>
      <c r="G26" s="421">
        <f>C11</f>
        <v>95789</v>
      </c>
      <c r="H26" s="498" t="s">
        <v>257</v>
      </c>
      <c r="I26" s="440"/>
      <c r="J26" s="413"/>
      <c r="K26" s="459"/>
      <c r="L26" s="459"/>
    </row>
    <row r="27" spans="1:12" s="406" customFormat="1" ht="16.5" thickBot="1">
      <c r="B27" s="423" t="s">
        <v>4</v>
      </c>
      <c r="C27" s="392"/>
      <c r="D27" s="412"/>
      <c r="E27" s="424" t="s">
        <v>185</v>
      </c>
      <c r="F27" s="425" t="s">
        <v>187</v>
      </c>
      <c r="G27" s="426">
        <f>C9</f>
        <v>250000</v>
      </c>
      <c r="H27" s="498" t="s">
        <v>257</v>
      </c>
      <c r="I27" s="440"/>
      <c r="J27" s="413"/>
      <c r="K27" s="459"/>
      <c r="L27" s="459"/>
    </row>
    <row r="28" spans="1:12" s="406" customFormat="1" ht="16.5" thickBot="1">
      <c r="B28" s="413"/>
      <c r="C28" s="413"/>
      <c r="D28" s="412"/>
      <c r="E28" s="427"/>
      <c r="F28" s="428"/>
      <c r="G28" s="429"/>
      <c r="H28" s="428"/>
      <c r="I28" s="441"/>
      <c r="J28" s="413"/>
      <c r="K28" s="459"/>
      <c r="L28" s="459"/>
    </row>
    <row r="29" spans="1:12" s="406" customFormat="1" ht="16.5" thickBot="1">
      <c r="B29" s="413"/>
      <c r="C29" s="413"/>
      <c r="D29" s="412"/>
      <c r="E29" s="507" t="s">
        <v>204</v>
      </c>
      <c r="F29" s="508"/>
      <c r="G29" s="429"/>
      <c r="H29" s="428"/>
      <c r="I29" s="413"/>
      <c r="J29" s="413"/>
      <c r="K29" s="459"/>
      <c r="L29" s="459"/>
    </row>
    <row r="30" spans="1:12" s="406" customFormat="1" ht="15.75">
      <c r="B30" s="413"/>
      <c r="C30" s="413"/>
      <c r="D30" s="412"/>
      <c r="E30" s="430" t="s">
        <v>176</v>
      </c>
      <c r="F30" s="431">
        <f>C8+C12+C13+C15</f>
        <v>1804071</v>
      </c>
      <c r="G30" s="429"/>
      <c r="H30" s="428"/>
      <c r="I30" s="413"/>
      <c r="J30" s="413"/>
      <c r="K30" s="459"/>
      <c r="L30" s="459"/>
    </row>
    <row r="31" spans="1:12" s="406" customFormat="1" ht="15.75">
      <c r="B31" s="413"/>
      <c r="C31" s="413"/>
      <c r="D31" s="412"/>
      <c r="E31" s="432" t="s">
        <v>178</v>
      </c>
      <c r="F31" s="433">
        <f>C10+C17+C18+C19</f>
        <v>10003266</v>
      </c>
      <c r="G31" s="429"/>
      <c r="H31" s="437"/>
      <c r="I31" s="413"/>
      <c r="J31" s="413"/>
      <c r="K31" s="459"/>
      <c r="L31" s="459"/>
    </row>
    <row r="32" spans="1:12" s="406" customFormat="1" ht="15.75">
      <c r="B32" s="413"/>
      <c r="C32" s="413"/>
      <c r="D32" s="412"/>
      <c r="E32" s="432" t="s">
        <v>183</v>
      </c>
      <c r="F32" s="434">
        <f>C11</f>
        <v>95789</v>
      </c>
      <c r="G32" s="429"/>
      <c r="H32" s="428"/>
      <c r="I32" s="413"/>
      <c r="J32" s="413"/>
      <c r="K32" s="459"/>
      <c r="L32" s="459"/>
    </row>
    <row r="33" spans="2:12" s="406" customFormat="1" ht="16.5" thickBot="1">
      <c r="B33" s="413"/>
      <c r="C33" s="413"/>
      <c r="D33" s="412"/>
      <c r="E33" s="435" t="s">
        <v>185</v>
      </c>
      <c r="F33" s="436">
        <f>C7+C9</f>
        <v>685361</v>
      </c>
      <c r="G33" s="429"/>
      <c r="H33" s="428"/>
      <c r="I33" s="413"/>
      <c r="J33" s="413"/>
      <c r="K33" s="459"/>
      <c r="L33" s="459"/>
    </row>
    <row r="34" spans="2:12" s="406" customFormat="1" ht="15.75">
      <c r="B34" s="413"/>
      <c r="C34" s="413"/>
      <c r="D34" s="412"/>
      <c r="E34" s="427"/>
      <c r="F34" s="437"/>
      <c r="G34" s="429"/>
      <c r="H34" s="428"/>
      <c r="I34" s="413"/>
      <c r="J34" s="413"/>
      <c r="K34" s="459"/>
      <c r="L34" s="459"/>
    </row>
    <row r="35" spans="2:12" s="406" customFormat="1" ht="15.75">
      <c r="B35" s="413"/>
      <c r="C35" s="413"/>
      <c r="D35" s="412"/>
      <c r="E35" s="427"/>
      <c r="F35" s="437"/>
      <c r="G35" s="429"/>
      <c r="H35" s="428"/>
      <c r="I35" s="413"/>
      <c r="J35" s="413"/>
      <c r="K35" s="459"/>
      <c r="L35" s="459"/>
    </row>
    <row r="36" spans="2:12" s="406" customFormat="1" ht="15.75">
      <c r="B36" s="500"/>
      <c r="C36" s="500"/>
      <c r="D36" s="500"/>
      <c r="E36" s="500"/>
      <c r="F36" s="437"/>
      <c r="G36" s="429"/>
      <c r="H36" s="428"/>
      <c r="I36" s="413"/>
      <c r="J36" s="413"/>
      <c r="K36" s="459"/>
      <c r="L36" s="459"/>
    </row>
    <row r="37" spans="2:12" s="406" customFormat="1" ht="15.75">
      <c r="B37" s="500"/>
      <c r="C37" s="500"/>
      <c r="D37" s="500"/>
      <c r="E37" s="500"/>
      <c r="F37" s="437"/>
      <c r="G37" s="429" t="s">
        <v>242</v>
      </c>
      <c r="H37" s="428"/>
      <c r="I37" s="413"/>
      <c r="J37" s="413"/>
      <c r="K37" s="459"/>
      <c r="L37" s="459"/>
    </row>
    <row r="38" spans="2:12" s="406" customFormat="1" ht="15.75">
      <c r="B38" s="500"/>
      <c r="C38" s="500"/>
      <c r="D38" s="500"/>
      <c r="E38" s="500"/>
      <c r="F38" s="437"/>
      <c r="G38" s="429"/>
      <c r="H38" s="428"/>
      <c r="I38" s="413"/>
      <c r="J38" s="413"/>
      <c r="K38" s="459"/>
      <c r="L38" s="459"/>
    </row>
    <row r="39" spans="2:12" s="406" customFormat="1" ht="15.75">
      <c r="B39" s="500"/>
      <c r="C39" s="500"/>
      <c r="D39" s="500"/>
      <c r="E39" s="500"/>
      <c r="F39" s="437"/>
      <c r="G39" s="429"/>
      <c r="H39" s="428"/>
      <c r="I39" s="413"/>
      <c r="J39" s="413"/>
      <c r="K39" s="413"/>
      <c r="L39" s="459"/>
    </row>
    <row r="40" spans="2:12" s="406" customFormat="1" ht="15.75">
      <c r="B40" s="413"/>
      <c r="C40" s="413"/>
      <c r="D40" s="412"/>
      <c r="E40" s="427"/>
      <c r="F40" s="437"/>
      <c r="G40" s="429"/>
      <c r="H40" s="428"/>
      <c r="I40" s="413"/>
      <c r="J40" s="413"/>
      <c r="K40" s="413"/>
      <c r="L40" s="459"/>
    </row>
    <row r="41" spans="2:12" s="406" customFormat="1" ht="15.75">
      <c r="B41" s="413"/>
      <c r="C41" s="413"/>
      <c r="D41" s="412"/>
      <c r="E41" s="427"/>
      <c r="F41" s="437"/>
      <c r="G41" s="429"/>
      <c r="H41" s="428"/>
      <c r="I41" s="413"/>
      <c r="J41" s="413"/>
      <c r="K41" s="413"/>
      <c r="L41" s="459"/>
    </row>
    <row r="42" spans="2:12" s="406" customFormat="1" ht="15.75">
      <c r="B42" s="413"/>
      <c r="C42" s="413"/>
      <c r="D42" s="412"/>
      <c r="E42" s="427"/>
      <c r="F42" s="437"/>
      <c r="G42" s="429"/>
      <c r="H42" s="428"/>
      <c r="I42" s="413"/>
      <c r="J42" s="413"/>
      <c r="K42" s="413"/>
      <c r="L42" s="459"/>
    </row>
    <row r="43" spans="2:12" s="406" customFormat="1" ht="15.75">
      <c r="B43" s="413"/>
      <c r="C43" s="413"/>
      <c r="D43" s="412"/>
      <c r="E43" s="427"/>
      <c r="F43" s="437"/>
      <c r="G43" s="429"/>
      <c r="H43" s="428"/>
      <c r="I43" s="413"/>
      <c r="J43" s="413"/>
      <c r="K43" s="413"/>
      <c r="L43" s="459"/>
    </row>
    <row r="44" spans="2:12" s="406" customFormat="1" ht="15.75">
      <c r="B44" s="413"/>
      <c r="C44" s="413"/>
      <c r="D44" s="412"/>
      <c r="E44" s="427"/>
      <c r="F44" s="437"/>
      <c r="G44" s="429"/>
      <c r="H44" s="428"/>
      <c r="I44" s="413"/>
      <c r="J44" s="413"/>
      <c r="K44" s="413"/>
      <c r="L44" s="459"/>
    </row>
    <row r="45" spans="2:12" s="406" customFormat="1" ht="15.75">
      <c r="B45" s="413"/>
      <c r="C45" s="413"/>
      <c r="D45" s="412"/>
      <c r="E45" s="427"/>
      <c r="F45" s="437"/>
      <c r="G45" s="429"/>
      <c r="H45" s="428"/>
      <c r="I45" s="413"/>
      <c r="J45" s="413"/>
      <c r="K45" s="413"/>
      <c r="L45" s="459"/>
    </row>
    <row r="46" spans="2:12" s="406" customFormat="1" ht="15.75">
      <c r="B46" s="413"/>
      <c r="C46" s="413"/>
      <c r="D46" s="412"/>
      <c r="E46" s="427"/>
      <c r="F46" s="437"/>
      <c r="G46" s="429"/>
      <c r="H46" s="428"/>
      <c r="I46" s="413"/>
      <c r="J46" s="413"/>
      <c r="K46" s="413"/>
      <c r="L46" s="459"/>
    </row>
    <row r="47" spans="2:12" s="406" customFormat="1" ht="15.75">
      <c r="B47" s="413"/>
      <c r="C47" s="413"/>
      <c r="D47" s="412"/>
      <c r="E47" s="427"/>
      <c r="F47" s="437"/>
      <c r="G47" s="429"/>
      <c r="H47" s="428"/>
      <c r="I47" s="413"/>
      <c r="J47" s="413"/>
      <c r="K47" s="413"/>
      <c r="L47" s="459"/>
    </row>
    <row r="48" spans="2:12" s="406" customFormat="1" ht="15.75">
      <c r="B48" s="413"/>
      <c r="C48" s="413"/>
      <c r="D48" s="412"/>
      <c r="E48" s="427"/>
      <c r="F48" s="428"/>
      <c r="G48" s="429"/>
      <c r="H48" s="428"/>
      <c r="I48" s="413"/>
      <c r="J48" s="413"/>
      <c r="K48" s="413"/>
      <c r="L48" s="459"/>
    </row>
    <row r="49" spans="1:12" s="406" customFormat="1" ht="15.75">
      <c r="B49" s="413"/>
      <c r="C49" s="413"/>
      <c r="D49" s="412"/>
      <c r="E49" s="427"/>
      <c r="F49" s="428"/>
      <c r="G49" s="429"/>
      <c r="H49" s="428"/>
      <c r="I49" s="413"/>
      <c r="J49" s="413"/>
      <c r="K49" s="413"/>
      <c r="L49" s="459"/>
    </row>
    <row r="50" spans="1:12" ht="15.75">
      <c r="A50" s="406"/>
      <c r="B50" s="413"/>
      <c r="C50" s="413"/>
      <c r="D50" s="412"/>
      <c r="E50" s="427"/>
      <c r="F50" s="428"/>
      <c r="G50" s="429"/>
      <c r="H50" s="428"/>
      <c r="I50" s="413"/>
      <c r="J50" s="413"/>
      <c r="K50" s="413"/>
      <c r="L50" s="459"/>
    </row>
    <row r="51" spans="1:12">
      <c r="L51" s="470"/>
    </row>
  </sheetData>
  <mergeCells count="7">
    <mergeCell ref="B36:E36"/>
    <mergeCell ref="B37:E37"/>
    <mergeCell ref="B38:E38"/>
    <mergeCell ref="B39:E39"/>
    <mergeCell ref="A1:K2"/>
    <mergeCell ref="E29:F29"/>
    <mergeCell ref="E23:F23"/>
  </mergeCells>
  <pageMargins left="0.7" right="0.7" top="0.75" bottom="0.75" header="0.3" footer="0.3"/>
  <pageSetup paperSize="8" orientation="landscape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workbookViewId="0">
      <selection activeCell="G7" sqref="G7"/>
    </sheetView>
  </sheetViews>
  <sheetFormatPr baseColWidth="10" defaultRowHeight="15"/>
  <cols>
    <col min="2" max="2" width="32" customWidth="1"/>
    <col min="3" max="3" width="42.7109375" customWidth="1"/>
    <col min="6" max="6" width="22.28515625" customWidth="1"/>
    <col min="7" max="7" width="36.140625" customWidth="1"/>
  </cols>
  <sheetData>
    <row r="1" spans="2:10" ht="15.75" thickBot="1"/>
    <row r="2" spans="2:10" ht="19.5" thickBot="1">
      <c r="B2" s="183" t="s">
        <v>29</v>
      </c>
      <c r="C2" s="404"/>
    </row>
    <row r="3" spans="2:10">
      <c r="B3" s="327">
        <v>9910000003</v>
      </c>
      <c r="C3" s="330" t="s">
        <v>130</v>
      </c>
      <c r="E3" s="398" t="s">
        <v>217</v>
      </c>
      <c r="F3" s="398" t="s">
        <v>218</v>
      </c>
      <c r="G3" s="398" t="s">
        <v>219</v>
      </c>
      <c r="H3" s="398" t="s">
        <v>220</v>
      </c>
    </row>
    <row r="4" spans="2:10" ht="15.75">
      <c r="B4" s="180" t="s">
        <v>30</v>
      </c>
      <c r="C4" s="402" t="s">
        <v>31</v>
      </c>
      <c r="E4" s="399">
        <v>1</v>
      </c>
      <c r="F4" s="405">
        <v>3200000000</v>
      </c>
      <c r="G4" s="399" t="s">
        <v>32</v>
      </c>
      <c r="H4" s="499">
        <v>318917</v>
      </c>
    </row>
    <row r="5" spans="2:10" ht="15.75">
      <c r="B5" s="181">
        <v>3200000000</v>
      </c>
      <c r="C5" s="402" t="s">
        <v>32</v>
      </c>
      <c r="D5" s="401"/>
      <c r="E5" s="399"/>
      <c r="F5" s="399"/>
      <c r="G5" s="399"/>
      <c r="H5" s="400"/>
    </row>
    <row r="6" spans="2:10">
      <c r="B6" s="181">
        <v>11112222</v>
      </c>
      <c r="C6" s="402" t="s">
        <v>33</v>
      </c>
      <c r="E6" s="399"/>
      <c r="F6" s="399"/>
      <c r="G6" s="399"/>
      <c r="H6" s="400"/>
    </row>
    <row r="7" spans="2:10" ht="15.75" thickBot="1">
      <c r="B7" s="182">
        <v>111110000</v>
      </c>
      <c r="C7" s="403" t="s">
        <v>34</v>
      </c>
    </row>
    <row r="8" spans="2:10" s="325" customFormat="1">
      <c r="B8" s="331"/>
      <c r="C8" s="332"/>
    </row>
    <row r="9" spans="2:10" s="325" customFormat="1">
      <c r="E9" s="196"/>
      <c r="F9" s="196"/>
      <c r="G9" s="196"/>
      <c r="H9" s="196"/>
      <c r="I9" s="196"/>
      <c r="J9" s="196"/>
    </row>
    <row r="10" spans="2:10">
      <c r="B10" s="381"/>
      <c r="C10" s="383"/>
      <c r="E10" s="398" t="s">
        <v>21</v>
      </c>
      <c r="F10" s="398" t="s">
        <v>240</v>
      </c>
      <c r="G10" s="398" t="s">
        <v>20</v>
      </c>
      <c r="H10" s="398" t="s">
        <v>220</v>
      </c>
      <c r="I10" s="306"/>
      <c r="J10" s="196"/>
    </row>
    <row r="11" spans="2:10">
      <c r="B11" s="381" t="s">
        <v>190</v>
      </c>
      <c r="C11" s="381" t="s">
        <v>191</v>
      </c>
      <c r="E11" s="399">
        <v>1</v>
      </c>
      <c r="F11" s="399" t="s">
        <v>235</v>
      </c>
      <c r="G11" s="399" t="s">
        <v>236</v>
      </c>
      <c r="H11" s="400">
        <v>636252</v>
      </c>
      <c r="I11" s="329"/>
    </row>
    <row r="12" spans="2:10">
      <c r="B12" s="381" t="s">
        <v>192</v>
      </c>
      <c r="C12" s="381" t="s">
        <v>193</v>
      </c>
      <c r="E12" s="399">
        <v>1</v>
      </c>
      <c r="F12" s="399" t="s">
        <v>237</v>
      </c>
      <c r="G12" s="399" t="s">
        <v>238</v>
      </c>
      <c r="H12" s="400">
        <v>454116</v>
      </c>
      <c r="I12" s="329"/>
    </row>
    <row r="13" spans="2:10">
      <c r="B13" s="381" t="s">
        <v>194</v>
      </c>
      <c r="C13" s="381" t="s">
        <v>195</v>
      </c>
      <c r="E13" s="399">
        <v>1</v>
      </c>
      <c r="F13" s="399" t="s">
        <v>253</v>
      </c>
      <c r="G13" s="399" t="s">
        <v>254</v>
      </c>
      <c r="H13" s="400">
        <v>104000</v>
      </c>
    </row>
    <row r="14" spans="2:10">
      <c r="B14" s="381" t="s">
        <v>196</v>
      </c>
      <c r="C14" s="381" t="s">
        <v>197</v>
      </c>
    </row>
    <row r="15" spans="2:10">
      <c r="B15" s="381" t="s">
        <v>198</v>
      </c>
      <c r="C15" s="381" t="s">
        <v>199</v>
      </c>
    </row>
    <row r="16" spans="2:10">
      <c r="B16" s="381"/>
      <c r="C16" s="381"/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"/>
  <sheetViews>
    <sheetView workbookViewId="0">
      <selection activeCell="D3" sqref="D3"/>
    </sheetView>
  </sheetViews>
  <sheetFormatPr baseColWidth="10" defaultRowHeight="15"/>
  <sheetData>
    <row r="2" spans="2:3">
      <c r="B2" t="s">
        <v>217</v>
      </c>
      <c r="C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Detalle de Facturacion </vt:lpstr>
      <vt:lpstr>Codigos </vt:lpstr>
      <vt:lpstr>Hoja1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2016-10-25T15:29:13Z</cp:lastPrinted>
  <dcterms:created xsi:type="dcterms:W3CDTF">2016-04-27T13:00:55Z</dcterms:created>
  <dcterms:modified xsi:type="dcterms:W3CDTF">2016-12-01T22:06:57Z</dcterms:modified>
</cp:coreProperties>
</file>