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2.75\serviciotecnico$\Presupuestos\FACTURACION\FACTURACION 2016\"/>
    </mc:Choice>
  </mc:AlternateContent>
  <bookViews>
    <workbookView xWindow="0" yWindow="0" windowWidth="20490" windowHeight="7455" tabRatio="574" activeTab="6"/>
  </bookViews>
  <sheets>
    <sheet name="1" sheetId="2" r:id="rId1"/>
    <sheet name="2" sheetId="3" r:id="rId2"/>
    <sheet name="3" sheetId="5" r:id="rId3"/>
    <sheet name="4" sheetId="6" r:id="rId4"/>
    <sheet name="5" sheetId="7" r:id="rId5"/>
    <sheet name="6" sheetId="8" r:id="rId6"/>
    <sheet name="Detalle de Facturacion " sheetId="1" r:id="rId7"/>
    <sheet name="Codigos " sheetId="4" r:id="rId8"/>
  </sheets>
  <calcPr calcId="152511"/>
</workbook>
</file>

<file path=xl/calcChain.xml><?xml version="1.0" encoding="utf-8"?>
<calcChain xmlns="http://schemas.openxmlformats.org/spreadsheetml/2006/main">
  <c r="G36" i="1" l="1"/>
  <c r="G35" i="1"/>
  <c r="G34" i="1"/>
  <c r="G33" i="1"/>
  <c r="F39" i="1"/>
  <c r="F42" i="1"/>
  <c r="F41" i="1"/>
  <c r="F40" i="1"/>
  <c r="C33" i="1"/>
  <c r="C32" i="1" l="1"/>
  <c r="F75" i="6" l="1"/>
  <c r="F76" i="6" s="1"/>
  <c r="F15" i="6"/>
  <c r="F30" i="5"/>
  <c r="C35" i="1" l="1"/>
  <c r="F42" i="7" l="1"/>
  <c r="F60" i="5" l="1"/>
  <c r="F15" i="5" l="1"/>
  <c r="F59" i="7" l="1"/>
  <c r="F57" i="7"/>
  <c r="F60" i="7" s="1"/>
  <c r="F30" i="6" l="1"/>
  <c r="F31" i="6"/>
  <c r="F70" i="3"/>
  <c r="F69" i="3"/>
  <c r="F73" i="3" s="1"/>
  <c r="F78" i="8"/>
  <c r="F76" i="8"/>
  <c r="F75" i="8"/>
  <c r="F46" i="8"/>
  <c r="F61" i="6" l="1"/>
  <c r="F61" i="8" l="1"/>
  <c r="F74" i="7"/>
  <c r="F15" i="8"/>
  <c r="F77" i="5" l="1"/>
  <c r="F78" i="5"/>
  <c r="F76" i="5"/>
  <c r="F75" i="5"/>
  <c r="F79" i="5" s="1"/>
  <c r="F35" i="3" l="1"/>
  <c r="F32" i="3"/>
  <c r="F31" i="3"/>
  <c r="F30" i="3"/>
  <c r="F39" i="3" s="1"/>
  <c r="F15" i="3"/>
  <c r="F45" i="6" l="1"/>
  <c r="F46" i="6" s="1"/>
  <c r="F61" i="5" l="1"/>
  <c r="F46" i="5" l="1"/>
  <c r="F53" i="3" l="1"/>
  <c r="F55" i="3" s="1"/>
  <c r="F31" i="5"/>
  <c r="F15" i="7" l="1"/>
  <c r="F43" i="7"/>
  <c r="F29" i="7"/>
  <c r="F88" i="3" l="1"/>
  <c r="F60" i="2" l="1"/>
  <c r="F61" i="2" s="1"/>
  <c r="F45" i="2"/>
  <c r="F46" i="2" s="1"/>
  <c r="F30" i="2"/>
  <c r="F31" i="2" s="1"/>
  <c r="F15" i="2"/>
  <c r="F16" i="2" s="1"/>
  <c r="F16" i="6" l="1"/>
  <c r="F16" i="5" l="1"/>
  <c r="F16" i="3" l="1"/>
  <c r="F76" i="2" l="1"/>
</calcChain>
</file>

<file path=xl/sharedStrings.xml><?xml version="1.0" encoding="utf-8"?>
<sst xmlns="http://schemas.openxmlformats.org/spreadsheetml/2006/main" count="852" uniqueCount="236">
  <si>
    <t>O/V</t>
  </si>
  <si>
    <t>Contratos por mantencion</t>
  </si>
  <si>
    <t>Total Facturado</t>
  </si>
  <si>
    <t>Total por Facturar</t>
  </si>
  <si>
    <t>Meta Soporte</t>
  </si>
  <si>
    <t>Facturación 01</t>
  </si>
  <si>
    <t>RUT</t>
  </si>
  <si>
    <t xml:space="preserve"> </t>
  </si>
  <si>
    <t>RAZON SOCIAL</t>
  </si>
  <si>
    <t>Clínica Chillan</t>
  </si>
  <si>
    <t xml:space="preserve">REBAJAR DE GUÍA EN SISTEMA Nº </t>
  </si>
  <si>
    <t>Factura Nº</t>
  </si>
  <si>
    <t>MENCIONAR GUÍA MANUAL Nº</t>
  </si>
  <si>
    <t>ORDEN DE VENTA</t>
  </si>
  <si>
    <t>ORDEN DE COMPRA</t>
  </si>
  <si>
    <t>Contrato por mantencion</t>
  </si>
  <si>
    <t>PRESUPUESTO</t>
  </si>
  <si>
    <t>INFORME TÉCNICO EN TERRENO</t>
  </si>
  <si>
    <t>SOLICITADO/AUTORIZADO POR</t>
  </si>
  <si>
    <t>CÓDIGO</t>
  </si>
  <si>
    <t>DETALLE</t>
  </si>
  <si>
    <t>CANTIDAD</t>
  </si>
  <si>
    <t>P.UNITARIO</t>
  </si>
  <si>
    <t>P. TOTAL</t>
  </si>
  <si>
    <t xml:space="preserve"> NETO</t>
  </si>
  <si>
    <t>Facturación 02</t>
  </si>
  <si>
    <t>Facturación 03</t>
  </si>
  <si>
    <t>Facturación 04</t>
  </si>
  <si>
    <t>Facturación 05</t>
  </si>
  <si>
    <t>CODIGOS</t>
  </si>
  <si>
    <t>111PROGRAMACION</t>
  </si>
  <si>
    <t>PROGRAMACION</t>
  </si>
  <si>
    <t>MANTENCION</t>
  </si>
  <si>
    <t>REPARACIONES VARIAS (PINTURA, )</t>
  </si>
  <si>
    <t>MANO DE OBRA</t>
  </si>
  <si>
    <t>Hospital de Copiapo</t>
  </si>
  <si>
    <t>Clínica las Lilas</t>
  </si>
  <si>
    <t>Cristian Yañez</t>
  </si>
  <si>
    <t>Facturación 06</t>
  </si>
  <si>
    <t>Facturación 07</t>
  </si>
  <si>
    <t>Facturación 08</t>
  </si>
  <si>
    <t>Facturación 09</t>
  </si>
  <si>
    <t>Facturación 10</t>
  </si>
  <si>
    <t>90.753.000-0</t>
  </si>
  <si>
    <t>SI</t>
  </si>
  <si>
    <t>Facturación 11</t>
  </si>
  <si>
    <t>Facturación 12</t>
  </si>
  <si>
    <t>Facturación 13</t>
  </si>
  <si>
    <t>Facturación 14</t>
  </si>
  <si>
    <t>Facturación 15</t>
  </si>
  <si>
    <t>Facturación 16</t>
  </si>
  <si>
    <t>Facturación 17</t>
  </si>
  <si>
    <t>Facturación 18</t>
  </si>
  <si>
    <t>Facturación 19</t>
  </si>
  <si>
    <t>Facturación 20</t>
  </si>
  <si>
    <t>CONTRATO POR MANTENCION</t>
  </si>
  <si>
    <t>Clínica Las Condes</t>
  </si>
  <si>
    <t>Facturación 21</t>
  </si>
  <si>
    <t>Facturación 22</t>
  </si>
  <si>
    <t>Facturación 23</t>
  </si>
  <si>
    <t>Facturación 24</t>
  </si>
  <si>
    <t>Facturación 25</t>
  </si>
  <si>
    <t>NETO</t>
  </si>
  <si>
    <t>Facturación 26</t>
  </si>
  <si>
    <t>Facturación 27</t>
  </si>
  <si>
    <t>Facturación 28</t>
  </si>
  <si>
    <t>Facturación 29</t>
  </si>
  <si>
    <t>Facturación 30</t>
  </si>
  <si>
    <t>Clinica Alemana de Santiago</t>
  </si>
  <si>
    <t>Clinica Santa Maria</t>
  </si>
  <si>
    <t>CLINICA/HOSPITAL</t>
  </si>
  <si>
    <t>MONTO NETO</t>
  </si>
  <si>
    <t>REALIZADO</t>
  </si>
  <si>
    <t>GUIA DESPACHO</t>
  </si>
  <si>
    <t>FACTURA</t>
  </si>
  <si>
    <t>ENCARGADO</t>
  </si>
  <si>
    <t xml:space="preserve">OBSERVACIÓN </t>
  </si>
  <si>
    <t>N°</t>
  </si>
  <si>
    <t>2016-0786</t>
  </si>
  <si>
    <t>77.878.170-0</t>
  </si>
  <si>
    <t>SOCIEDAD CLINICA MAITENES MELIPILLA LTDA.</t>
  </si>
  <si>
    <t>PAINT LIGHT NEUTRAL</t>
  </si>
  <si>
    <t>COVER CONTROL HOUSING</t>
  </si>
  <si>
    <t>PAUL MEDINA</t>
  </si>
  <si>
    <t>CCDIN</t>
  </si>
  <si>
    <t>PERA DE LLAMADO</t>
  </si>
  <si>
    <t>YENIFER</t>
  </si>
  <si>
    <t>61.101.030-3</t>
  </si>
  <si>
    <t>Clinica Las Condes</t>
  </si>
  <si>
    <t>81.949.100-3</t>
  </si>
  <si>
    <t>Clinica Alemana de Osorno</t>
  </si>
  <si>
    <t>CLA244</t>
  </si>
  <si>
    <t>R4K11V</t>
  </si>
  <si>
    <t>R4KESR</t>
  </si>
  <si>
    <t>Instituto del Diagnostico S.A</t>
  </si>
  <si>
    <t>92051000-0</t>
  </si>
  <si>
    <t>Audio 4-Bulb Corridor Light</t>
  </si>
  <si>
    <t>CLA144</t>
  </si>
  <si>
    <t>CONN8</t>
  </si>
  <si>
    <t>CONN6</t>
  </si>
  <si>
    <t>CONECTOR DE SISTEMA</t>
  </si>
  <si>
    <t xml:space="preserve">11PROGRAMACION </t>
  </si>
  <si>
    <t>PERA DE LLAMADO DE ENFERMERA</t>
  </si>
  <si>
    <t>MODULOS DE PACIENTES SIN AUDIO</t>
  </si>
  <si>
    <t>MODULOS DE AYUDA</t>
  </si>
  <si>
    <t>PROGRAMACION RAULAND 4000</t>
  </si>
  <si>
    <t>LAMPARA DE PASILLO SIN AUDIO</t>
  </si>
  <si>
    <t>99567970-1</t>
  </si>
  <si>
    <t>76.515.070-1</t>
  </si>
  <si>
    <t>Clinica Chillan S.A</t>
  </si>
  <si>
    <t>ARD5.68302025</t>
  </si>
  <si>
    <t>BACK UP BOARD WPS22 PWD/HLD</t>
  </si>
  <si>
    <t>93.930.000-7</t>
  </si>
  <si>
    <t>EM-098-16</t>
  </si>
  <si>
    <t>96.963.660-3</t>
  </si>
  <si>
    <t>Hospital Clinico Viña Del Mar</t>
  </si>
  <si>
    <t>76515070-1</t>
  </si>
  <si>
    <t>Clinica Las Lilas S.A</t>
  </si>
  <si>
    <t>CONVERSOR DE VIDEO VGA + AUDIO PLUG3.5MM A HDMI (C/FUENTE)</t>
  </si>
  <si>
    <t xml:space="preserve">CABLE HDMI REDMERE 2M. M/M BLANCO, V1.4, 3D, 34AWG 89 </t>
  </si>
  <si>
    <t xml:space="preserve">TRANSMISOR INALAMBRICO DE VIDEO HDMI 1.4 60GHZ </t>
  </si>
  <si>
    <t>MINI TECLADO INALAMBRICO MULTIMEDIA, DINON</t>
  </si>
  <si>
    <t>CONVEV-102</t>
  </si>
  <si>
    <t>MINTTEKINAL2</t>
  </si>
  <si>
    <t>70.079.000-2</t>
  </si>
  <si>
    <t>Corporacion Obra Social De Señoras Chileno Aleman</t>
  </si>
  <si>
    <t>90753000-0</t>
  </si>
  <si>
    <t>CABLE SVGA 15M M/M C/FERRITA</t>
  </si>
  <si>
    <t>VISITA TECNICA</t>
  </si>
  <si>
    <t>1</t>
  </si>
  <si>
    <t>300BF</t>
  </si>
  <si>
    <t>LAMPARA XENON IN 300 W (OTROS)</t>
  </si>
  <si>
    <t>99.567.970-1</t>
  </si>
  <si>
    <t>96.770.100-9</t>
  </si>
  <si>
    <t>35034-02</t>
  </si>
  <si>
    <t>BATERIAS PACKAGE CB 08 12V 2,9A KIT 2 BAT</t>
  </si>
  <si>
    <t>CAT5E</t>
  </si>
  <si>
    <t>CAJA DE CABLES CAT5E AZUL</t>
  </si>
  <si>
    <t>5ETC00433C</t>
  </si>
  <si>
    <t>TAG DE EQUIPOS DE ACTIVO FIJO</t>
  </si>
  <si>
    <t>04-1776</t>
  </si>
  <si>
    <t>86.003.000-4</t>
  </si>
  <si>
    <t>constructora y comercial el alba LTDA</t>
  </si>
  <si>
    <t>5132/3</t>
  </si>
  <si>
    <t>LAMPRA 12V/100W (OTROS)</t>
  </si>
  <si>
    <t>CBBT48511-01</t>
  </si>
  <si>
    <t>CBBT48511-02</t>
  </si>
  <si>
    <t>HOSPITAL MILITAR</t>
  </si>
  <si>
    <t>3378-7112-SE16</t>
  </si>
  <si>
    <t>TOTALCARE LH INTERMEDIANTE SIDERAL CABLE</t>
  </si>
  <si>
    <t>TOTAL CARE RH INTERMEDIANTE SIDERAL CABLE</t>
  </si>
  <si>
    <t xml:space="preserve">PC BOARD </t>
  </si>
  <si>
    <t>TOTAL</t>
  </si>
  <si>
    <t>Clinica Alemana De Santiago</t>
  </si>
  <si>
    <t>HAND CONTROL GL5</t>
  </si>
  <si>
    <t>BATERIA KIT GL5</t>
  </si>
  <si>
    <t>DESKTOP CHARGER GL5</t>
  </si>
  <si>
    <t>CONV DE VIDEO+AUDIO PLUG3.5MM HDMI C/F</t>
  </si>
  <si>
    <t>CABLE HDMI REDM 2M M/M</t>
  </si>
  <si>
    <t>TRANSMISOR INALAM HDMI 1.4</t>
  </si>
  <si>
    <t>MINI TECLADO INALAMBRICO MULT DINON</t>
  </si>
  <si>
    <t>2</t>
  </si>
  <si>
    <t>PAUL</t>
  </si>
  <si>
    <t>Clinica Vespucio</t>
  </si>
  <si>
    <t>ANDRES</t>
  </si>
  <si>
    <t xml:space="preserve">Facturacion Mes de Agosto </t>
  </si>
  <si>
    <t>COLCHON CLINICO 89X2,10</t>
  </si>
  <si>
    <t>96.898.980-4</t>
  </si>
  <si>
    <t>CARLOS</t>
  </si>
  <si>
    <t>META PERSONAL</t>
  </si>
  <si>
    <t xml:space="preserve">YENIFER </t>
  </si>
  <si>
    <t>4.5</t>
  </si>
  <si>
    <t>2.5</t>
  </si>
  <si>
    <t>C. mantencion</t>
  </si>
  <si>
    <t>FACTURADO</t>
  </si>
  <si>
    <t>VISITA TERRENO SANTIAGO TEC.</t>
  </si>
  <si>
    <t>5 UF</t>
  </si>
  <si>
    <t>VISITA TERRENO SANTIAGO SUP.</t>
  </si>
  <si>
    <t>7 UF</t>
  </si>
  <si>
    <t>MANTENCION DE LAMPARAS</t>
  </si>
  <si>
    <t>14 UF</t>
  </si>
  <si>
    <t>INSTALACION DE LAMPARAS</t>
  </si>
  <si>
    <t>18 UF</t>
  </si>
  <si>
    <t>PROGRAMACION DE SISTEMA</t>
  </si>
  <si>
    <t>12 UF</t>
  </si>
  <si>
    <t>ESTADO DE VENTAS</t>
  </si>
  <si>
    <t>PERAS DE LLAMADO</t>
  </si>
  <si>
    <t>Hospital Clinico Viña del Mar</t>
  </si>
  <si>
    <t>PED-00020/16</t>
  </si>
  <si>
    <t>59.188.580-4</t>
  </si>
  <si>
    <t>IBERICA DE MANTENIMIENTO S.A AGENCIA EN CHILE</t>
  </si>
  <si>
    <t>4 SENSORES/ESPERANDO O.C/ESPERANDO O.C</t>
  </si>
  <si>
    <r>
      <t>VISITA TECNICA URGENTE DIA SABADO/ESPERANDO O.C/</t>
    </r>
    <r>
      <rPr>
        <b/>
        <sz val="11"/>
        <color rgb="FFFF0000"/>
        <rFont val="Calibri"/>
        <family val="2"/>
        <scheme val="minor"/>
      </rPr>
      <t>5UF</t>
    </r>
  </si>
  <si>
    <t>San Jose Constructora</t>
  </si>
  <si>
    <t>01502-222-16</t>
  </si>
  <si>
    <t>Programacion, capacitacion he instalacion de TAG</t>
  </si>
  <si>
    <t>Ambar Los Dominicos</t>
  </si>
  <si>
    <t>Clinica Indisa</t>
  </si>
  <si>
    <t>6 CABLES HDMI A DVI</t>
  </si>
  <si>
    <t>7091-7092</t>
  </si>
  <si>
    <t>EM 155- 16</t>
  </si>
  <si>
    <t>1 Visita tecnica llamado de enfermera</t>
  </si>
  <si>
    <t>2 CCDIN</t>
  </si>
  <si>
    <t xml:space="preserve">2 colchones </t>
  </si>
  <si>
    <t>Clinica Santa Maria S.A</t>
  </si>
  <si>
    <t>BIOOXPH2AC3</t>
  </si>
  <si>
    <t>SENSOR SPO2 COMP PH/HP CLIP ADULTO 8 PIN 2.7M</t>
  </si>
  <si>
    <t>DVI-D 0,9M MM</t>
  </si>
  <si>
    <t>CABLE HDMI DVI-D 0,9M MM</t>
  </si>
  <si>
    <t>TAG</t>
  </si>
  <si>
    <r>
      <t>2  BLOCK + 5 LATAS DE PINTURA</t>
    </r>
    <r>
      <rPr>
        <b/>
        <sz val="11"/>
        <color rgb="FFFF0000"/>
        <rFont val="Calibri"/>
        <family val="2"/>
        <scheme val="minor"/>
      </rPr>
      <t xml:space="preserve">(SE DESPACHARA 4 PINTURAS) PENDIENTE $419.164 </t>
    </r>
  </si>
  <si>
    <t>1 ENHANCED SINGLE</t>
  </si>
  <si>
    <t>244644 y 244645</t>
  </si>
  <si>
    <t>5 CCDIN</t>
  </si>
  <si>
    <r>
      <t xml:space="preserve">2CL175BF </t>
    </r>
    <r>
      <rPr>
        <b/>
        <sz val="11"/>
        <color rgb="FFFF0000"/>
        <rFont val="Calibri"/>
        <family val="2"/>
        <scheme val="minor"/>
      </rPr>
      <t>(AMPOLLETA DE XENON 12.5 V 175 W)</t>
    </r>
  </si>
  <si>
    <t>JORGE CARREÑO</t>
  </si>
  <si>
    <t>CLINICA VESPUCIO</t>
  </si>
  <si>
    <t>LEVANTADOR MOVIL</t>
  </si>
  <si>
    <t>UN. MAYOR</t>
  </si>
  <si>
    <t>CARROS, HAMACA, ELEVADOR, ETC</t>
  </si>
  <si>
    <t>CLINICA CHILLAN</t>
  </si>
  <si>
    <t>CAMA PARAMOUNT, TRASLADO, MARIO Y NELSON</t>
  </si>
  <si>
    <t>VIÑA DEL MAR</t>
  </si>
  <si>
    <t>MANTENCION EQUIPO GULDMAN</t>
  </si>
  <si>
    <t>Hospital Carlos Cisterna de Calama</t>
  </si>
  <si>
    <t>REPARACION LASER</t>
  </si>
  <si>
    <t>2215-2749-SE16</t>
  </si>
  <si>
    <t>PENDIENTE</t>
  </si>
  <si>
    <t>25 UF MENSUALES, FACTURADO</t>
  </si>
  <si>
    <t>95 UF MENSUALES, FACTURADO</t>
  </si>
  <si>
    <t>SE ANULA FACTURA</t>
  </si>
  <si>
    <t>POST VENTA SERVICIO SOFWARE</t>
  </si>
  <si>
    <t>Las Hualtatas</t>
  </si>
  <si>
    <t>LOGRO DE META</t>
  </si>
  <si>
    <t>LOGRADO</t>
  </si>
  <si>
    <t>NO LOGRADO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</si>
</sst>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[$$-340A]\ #,##0"/>
    <numFmt numFmtId="165" formatCode="_(&quot;Ch$&quot;* #,##0.00_);_(&quot;Ch$&quot;* \(#,##0.00\);_(&quot;Ch$&quot;* &quot;-&quot;??_);_(@_)"/>
    <numFmt numFmtId="166" formatCode="_(&quot;$&quot;* #,##0.00_);_(&quot;$&quot;* \(#,##0.00\);_(&quot;$&quot;* &quot;-&quot;??_);_(@_)"/>
    <numFmt numFmtId="167" formatCode="_(* #,##0.00_);_(* \(#,##0.00\);_(* &quot;-&quot;??_);_(@_)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Bookman Old Style"/>
      <family val="1"/>
    </font>
    <font>
      <sz val="11"/>
      <color theme="1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5" tint="0.59999389629810485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name val="Arial MT Black"/>
    </font>
    <font>
      <sz val="8"/>
      <color indexed="8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E20076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indexed="8"/>
      <name val="Calibri"/>
      <family val="2"/>
      <scheme val="minor"/>
    </font>
    <font>
      <b/>
      <sz val="9"/>
      <color theme="5" tint="0.59999389629810485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scheme val="minor"/>
    </font>
    <font>
      <b/>
      <sz val="11"/>
      <color rgb="FF00B0F0"/>
      <name val="Calibri"/>
      <scheme val="minor"/>
    </font>
    <font>
      <b/>
      <sz val="11"/>
      <color rgb="FFFF0000"/>
      <name val="Calibri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A7F12F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1"/>
      </top>
      <bottom/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164" fontId="1" fillId="0" borderId="0"/>
    <xf numFmtId="164" fontId="3" fillId="0" borderId="0"/>
    <xf numFmtId="164" fontId="3" fillId="0" borderId="0"/>
    <xf numFmtId="165" fontId="3" fillId="0" borderId="0" applyFont="0" applyFill="0" applyBorder="0" applyAlignment="0" applyProtection="0"/>
    <xf numFmtId="164" fontId="1" fillId="0" borderId="0"/>
    <xf numFmtId="164" fontId="4" fillId="0" borderId="0"/>
    <xf numFmtId="164" fontId="3" fillId="0" borderId="0"/>
    <xf numFmtId="164" fontId="5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0" fontId="5" fillId="0" borderId="0"/>
    <xf numFmtId="0" fontId="14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6" fillId="0" borderId="0"/>
    <xf numFmtId="0" fontId="5" fillId="0" borderId="0" applyBorder="0"/>
    <xf numFmtId="0" fontId="5" fillId="0" borderId="0" applyBorder="0"/>
    <xf numFmtId="0" fontId="5" fillId="0" borderId="0" applyBorder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0" fontId="3" fillId="0" borderId="0"/>
  </cellStyleXfs>
  <cellXfs count="550">
    <xf numFmtId="0" fontId="0" fillId="0" borderId="0" xfId="0"/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7" fillId="4" borderId="12" xfId="1" applyNumberFormat="1" applyFont="1" applyFill="1" applyBorder="1" applyAlignment="1">
      <alignment horizontal="center" vertical="center"/>
    </xf>
    <xf numFmtId="0" fontId="8" fillId="3" borderId="15" xfId="1" applyNumberFormat="1" applyFont="1" applyFill="1" applyBorder="1" applyAlignment="1">
      <alignment horizontal="right"/>
    </xf>
    <xf numFmtId="0" fontId="8" fillId="3" borderId="16" xfId="1" applyNumberFormat="1" applyFont="1" applyFill="1" applyBorder="1" applyAlignment="1">
      <alignment horizontal="center"/>
    </xf>
    <xf numFmtId="0" fontId="9" fillId="4" borderId="11" xfId="1" applyNumberFormat="1" applyFont="1" applyFill="1" applyBorder="1" applyAlignment="1">
      <alignment horizontal="center" vertical="center"/>
    </xf>
    <xf numFmtId="164" fontId="11" fillId="5" borderId="0" xfId="1" applyFont="1" applyFill="1" applyAlignment="1">
      <alignment horizontal="center" vertical="center"/>
    </xf>
    <xf numFmtId="164" fontId="12" fillId="5" borderId="0" xfId="1" applyFont="1" applyFill="1" applyAlignment="1">
      <alignment vertical="center"/>
    </xf>
    <xf numFmtId="164" fontId="11" fillId="5" borderId="0" xfId="1" applyNumberFormat="1" applyFont="1" applyFill="1" applyAlignment="1">
      <alignment horizontal="right" vertical="center"/>
    </xf>
    <xf numFmtId="0" fontId="10" fillId="6" borderId="13" xfId="1" applyNumberFormat="1" applyFont="1" applyFill="1" applyBorder="1" applyAlignment="1">
      <alignment horizontal="right"/>
    </xf>
    <xf numFmtId="164" fontId="11" fillId="5" borderId="0" xfId="1" applyFont="1" applyFill="1" applyAlignment="1">
      <alignment horizontal="center"/>
    </xf>
    <xf numFmtId="164" fontId="12" fillId="5" borderId="0" xfId="1" applyFont="1" applyFill="1" applyAlignment="1">
      <alignment horizontal="center"/>
    </xf>
    <xf numFmtId="164" fontId="11" fillId="5" borderId="0" xfId="1" applyNumberFormat="1" applyFont="1" applyFill="1" applyAlignment="1">
      <alignment horizontal="right"/>
    </xf>
    <xf numFmtId="0" fontId="10" fillId="6" borderId="15" xfId="1" applyNumberFormat="1" applyFont="1" applyFill="1" applyBorder="1" applyAlignment="1">
      <alignment horizontal="right"/>
    </xf>
    <xf numFmtId="0" fontId="13" fillId="6" borderId="16" xfId="1" applyNumberFormat="1" applyFont="1" applyFill="1" applyBorder="1" applyAlignment="1">
      <alignment horizontal="center"/>
    </xf>
    <xf numFmtId="164" fontId="11" fillId="5" borderId="17" xfId="1" applyFont="1" applyFill="1" applyBorder="1" applyAlignment="1">
      <alignment horizontal="center"/>
    </xf>
    <xf numFmtId="14" fontId="12" fillId="5" borderId="0" xfId="1" applyNumberFormat="1" applyFont="1" applyFill="1" applyAlignment="1">
      <alignment horizontal="center"/>
    </xf>
    <xf numFmtId="0" fontId="10" fillId="6" borderId="16" xfId="1" applyNumberFormat="1" applyFont="1" applyFill="1" applyBorder="1" applyAlignment="1">
      <alignment horizontal="center"/>
    </xf>
    <xf numFmtId="14" fontId="11" fillId="5" borderId="17" xfId="1" applyNumberFormat="1" applyFont="1" applyFill="1" applyBorder="1" applyAlignment="1">
      <alignment horizontal="center"/>
    </xf>
    <xf numFmtId="49" fontId="9" fillId="7" borderId="0" xfId="1" applyNumberFormat="1" applyFont="1" applyFill="1" applyAlignment="1">
      <alignment horizontal="center"/>
    </xf>
    <xf numFmtId="164" fontId="11" fillId="5" borderId="0" xfId="1" applyFont="1" applyFill="1"/>
    <xf numFmtId="0" fontId="10" fillId="6" borderId="18" xfId="1" applyNumberFormat="1" applyFont="1" applyFill="1" applyBorder="1" applyAlignment="1">
      <alignment horizontal="right"/>
    </xf>
    <xf numFmtId="0" fontId="10" fillId="6" borderId="19" xfId="1" applyNumberFormat="1" applyFont="1" applyFill="1" applyBorder="1" applyAlignment="1">
      <alignment horizontal="center"/>
    </xf>
    <xf numFmtId="164" fontId="11" fillId="5" borderId="0" xfId="1" applyFont="1" applyFill="1" applyAlignment="1">
      <alignment horizontal="right"/>
    </xf>
    <xf numFmtId="0" fontId="10" fillId="6" borderId="20" xfId="1" applyNumberFormat="1" applyFont="1" applyFill="1" applyBorder="1" applyAlignment="1">
      <alignment horizontal="right"/>
    </xf>
    <xf numFmtId="164" fontId="11" fillId="5" borderId="0" xfId="1" applyNumberFormat="1" applyFont="1" applyFill="1" applyBorder="1" applyAlignment="1">
      <alignment horizontal="right"/>
    </xf>
    <xf numFmtId="0" fontId="10" fillId="6" borderId="23" xfId="1" applyNumberFormat="1" applyFont="1" applyFill="1" applyBorder="1" applyAlignment="1">
      <alignment horizontal="center"/>
    </xf>
    <xf numFmtId="164" fontId="10" fillId="6" borderId="12" xfId="1" applyFont="1" applyFill="1" applyBorder="1" applyAlignment="1">
      <alignment horizontal="center"/>
    </xf>
    <xf numFmtId="164" fontId="10" fillId="6" borderId="23" xfId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right"/>
    </xf>
    <xf numFmtId="0" fontId="10" fillId="6" borderId="27" xfId="1" applyNumberFormat="1" applyFont="1" applyFill="1" applyBorder="1" applyAlignment="1">
      <alignment horizontal="center"/>
    </xf>
    <xf numFmtId="0" fontId="10" fillId="6" borderId="26" xfId="1" applyNumberFormat="1" applyFont="1" applyFill="1" applyBorder="1" applyAlignment="1">
      <alignment horizontal="center"/>
    </xf>
    <xf numFmtId="164" fontId="10" fillId="6" borderId="25" xfId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right"/>
    </xf>
    <xf numFmtId="0" fontId="10" fillId="6" borderId="28" xfId="1" applyNumberFormat="1" applyFont="1" applyFill="1" applyBorder="1" applyAlignment="1">
      <alignment horizontal="center"/>
    </xf>
    <xf numFmtId="0" fontId="10" fillId="6" borderId="28" xfId="1" applyNumberFormat="1" applyFont="1" applyFill="1" applyBorder="1"/>
    <xf numFmtId="164" fontId="10" fillId="6" borderId="24" xfId="1" applyFont="1" applyFill="1" applyBorder="1" applyAlignment="1">
      <alignment horizontal="center"/>
    </xf>
    <xf numFmtId="164" fontId="10" fillId="6" borderId="22" xfId="1" applyNumberFormat="1" applyFont="1" applyFill="1" applyBorder="1" applyAlignment="1">
      <alignment horizontal="left"/>
    </xf>
    <xf numFmtId="164" fontId="10" fillId="6" borderId="21" xfId="1" applyNumberFormat="1" applyFont="1" applyFill="1" applyBorder="1" applyAlignment="1">
      <alignment horizontal="right"/>
    </xf>
    <xf numFmtId="0" fontId="13" fillId="6" borderId="14" xfId="1" applyNumberFormat="1" applyFont="1" applyFill="1" applyBorder="1" applyAlignment="1">
      <alignment horizontal="center" wrapText="1"/>
    </xf>
    <xf numFmtId="0" fontId="0" fillId="0" borderId="0" xfId="0"/>
    <xf numFmtId="0" fontId="1" fillId="8" borderId="15" xfId="9" applyNumberFormat="1" applyFill="1" applyBorder="1" applyAlignment="1">
      <alignment horizontal="left"/>
    </xf>
    <xf numFmtId="0" fontId="1" fillId="8" borderId="20" xfId="9" applyNumberFormat="1" applyFill="1" applyBorder="1" applyAlignment="1">
      <alignment horizontal="left"/>
    </xf>
    <xf numFmtId="0" fontId="6" fillId="8" borderId="23" xfId="0" applyFont="1" applyFill="1" applyBorder="1" applyAlignment="1">
      <alignment horizontal="center"/>
    </xf>
    <xf numFmtId="0" fontId="10" fillId="6" borderId="13" xfId="1" applyNumberFormat="1" applyFont="1" applyFill="1" applyBorder="1" applyAlignment="1">
      <alignment horizontal="center"/>
    </xf>
    <xf numFmtId="0" fontId="10" fillId="6" borderId="20" xfId="1" applyNumberFormat="1" applyFont="1" applyFill="1" applyBorder="1" applyAlignment="1">
      <alignment horizontal="center"/>
    </xf>
    <xf numFmtId="0" fontId="10" fillId="6" borderId="1" xfId="1" applyNumberFormat="1" applyFont="1" applyFill="1" applyBorder="1" applyAlignment="1">
      <alignment horizontal="center"/>
    </xf>
    <xf numFmtId="0" fontId="10" fillId="6" borderId="22" xfId="1" applyNumberFormat="1" applyFont="1" applyFill="1" applyBorder="1"/>
    <xf numFmtId="0" fontId="10" fillId="6" borderId="29" xfId="1" applyNumberFormat="1" applyFont="1" applyFill="1" applyBorder="1" applyAlignment="1">
      <alignment horizontal="center"/>
    </xf>
    <xf numFmtId="0" fontId="10" fillId="6" borderId="30" xfId="1" applyNumberFormat="1" applyFont="1" applyFill="1" applyBorder="1" applyAlignment="1">
      <alignment horizontal="center"/>
    </xf>
    <xf numFmtId="164" fontId="10" fillId="6" borderId="29" xfId="1" applyFont="1" applyFill="1" applyBorder="1" applyAlignment="1">
      <alignment horizontal="center"/>
    </xf>
    <xf numFmtId="164" fontId="10" fillId="6" borderId="6" xfId="1" applyFont="1" applyFill="1" applyBorder="1" applyAlignment="1">
      <alignment horizontal="center"/>
    </xf>
    <xf numFmtId="0" fontId="10" fillId="6" borderId="7" xfId="1" applyNumberFormat="1" applyFont="1" applyFill="1" applyBorder="1" applyAlignment="1">
      <alignment horizontal="center"/>
    </xf>
    <xf numFmtId="0" fontId="10" fillId="6" borderId="34" xfId="1" applyNumberFormat="1" applyFont="1" applyFill="1" applyBorder="1" applyAlignment="1">
      <alignment horizontal="center"/>
    </xf>
    <xf numFmtId="0" fontId="15" fillId="4" borderId="1" xfId="17" applyFont="1" applyFill="1" applyBorder="1" applyAlignment="1" applyProtection="1">
      <alignment horizontal="center" vertical="center"/>
    </xf>
    <xf numFmtId="0" fontId="19" fillId="0" borderId="0" xfId="0" applyFont="1"/>
    <xf numFmtId="0" fontId="17" fillId="0" borderId="0" xfId="0" applyFont="1"/>
    <xf numFmtId="0" fontId="10" fillId="6" borderId="17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1" fillId="5" borderId="0" xfId="1" applyNumberFormat="1" applyFont="1" applyFill="1" applyAlignment="1">
      <alignment horizontal="center" vertical="center"/>
    </xf>
    <xf numFmtId="164" fontId="11" fillId="5" borderId="0" xfId="1" applyNumberFormat="1" applyFont="1" applyFill="1" applyAlignment="1">
      <alignment horizontal="center"/>
    </xf>
    <xf numFmtId="164" fontId="11" fillId="5" borderId="0" xfId="1" applyNumberFormat="1" applyFont="1" applyFill="1" applyBorder="1" applyAlignment="1">
      <alignment horizontal="center"/>
    </xf>
    <xf numFmtId="164" fontId="10" fillId="6" borderId="23" xfId="1" applyNumberFormat="1" applyFont="1" applyFill="1" applyBorder="1" applyAlignment="1">
      <alignment horizontal="center"/>
    </xf>
    <xf numFmtId="164" fontId="10" fillId="6" borderId="21" xfId="1" applyNumberFormat="1" applyFont="1" applyFill="1" applyBorder="1" applyAlignment="1">
      <alignment horizontal="center"/>
    </xf>
    <xf numFmtId="164" fontId="10" fillId="6" borderId="14" xfId="1" applyNumberFormat="1" applyFont="1" applyFill="1" applyBorder="1" applyAlignment="1">
      <alignment horizontal="center"/>
    </xf>
    <xf numFmtId="164" fontId="10" fillId="6" borderId="33" xfId="1" applyNumberFormat="1" applyFont="1" applyFill="1" applyBorder="1" applyAlignment="1">
      <alignment horizontal="center"/>
    </xf>
    <xf numFmtId="0" fontId="13" fillId="6" borderId="36" xfId="1" applyNumberFormat="1" applyFont="1" applyFill="1" applyBorder="1" applyAlignment="1">
      <alignment horizontal="center" wrapText="1"/>
    </xf>
    <xf numFmtId="0" fontId="13" fillId="6" borderId="37" xfId="1" applyNumberFormat="1" applyFont="1" applyFill="1" applyBorder="1" applyAlignment="1">
      <alignment horizontal="center"/>
    </xf>
    <xf numFmtId="0" fontId="10" fillId="6" borderId="37" xfId="1" applyNumberFormat="1" applyFont="1" applyFill="1" applyBorder="1" applyAlignment="1">
      <alignment horizontal="center"/>
    </xf>
    <xf numFmtId="0" fontId="8" fillId="3" borderId="37" xfId="1" applyNumberFormat="1" applyFont="1" applyFill="1" applyBorder="1" applyAlignment="1">
      <alignment horizontal="center"/>
    </xf>
    <xf numFmtId="0" fontId="10" fillId="6" borderId="2" xfId="1" applyNumberFormat="1" applyFont="1" applyFill="1" applyBorder="1" applyAlignment="1">
      <alignment horizontal="center"/>
    </xf>
    <xf numFmtId="164" fontId="11" fillId="5" borderId="2" xfId="1" applyFont="1" applyFill="1" applyBorder="1" applyAlignment="1">
      <alignment horizontal="center" vertical="center"/>
    </xf>
    <xf numFmtId="164" fontId="12" fillId="5" borderId="3" xfId="1" applyFont="1" applyFill="1" applyBorder="1" applyAlignment="1">
      <alignment vertical="center"/>
    </xf>
    <xf numFmtId="164" fontId="11" fillId="5" borderId="4" xfId="1" applyNumberFormat="1" applyFont="1" applyFill="1" applyBorder="1" applyAlignment="1">
      <alignment horizontal="center" vertical="center"/>
    </xf>
    <xf numFmtId="164" fontId="11" fillId="5" borderId="5" xfId="1" applyFont="1" applyFill="1" applyBorder="1" applyAlignment="1">
      <alignment horizontal="center"/>
    </xf>
    <xf numFmtId="164" fontId="12" fillId="5" borderId="0" xfId="1" applyFont="1" applyFill="1" applyBorder="1" applyAlignment="1">
      <alignment horizontal="center"/>
    </xf>
    <xf numFmtId="164" fontId="11" fillId="5" borderId="6" xfId="1" applyNumberFormat="1" applyFont="1" applyFill="1" applyBorder="1" applyAlignment="1">
      <alignment horizontal="center"/>
    </xf>
    <xf numFmtId="14" fontId="12" fillId="5" borderId="0" xfId="1" applyNumberFormat="1" applyFont="1" applyFill="1" applyBorder="1" applyAlignment="1">
      <alignment horizontal="center"/>
    </xf>
    <xf numFmtId="14" fontId="11" fillId="5" borderId="5" xfId="1" applyNumberFormat="1" applyFont="1" applyFill="1" applyBorder="1" applyAlignment="1">
      <alignment horizontal="center"/>
    </xf>
    <xf numFmtId="49" fontId="9" fillId="7" borderId="0" xfId="1" applyNumberFormat="1" applyFont="1" applyFill="1" applyBorder="1" applyAlignment="1">
      <alignment horizontal="center"/>
    </xf>
    <xf numFmtId="164" fontId="11" fillId="5" borderId="0" xfId="1" applyFont="1" applyFill="1" applyBorder="1"/>
    <xf numFmtId="164" fontId="11" fillId="5" borderId="0" xfId="1" applyFont="1" applyFill="1" applyBorder="1" applyAlignment="1">
      <alignment horizontal="right"/>
    </xf>
    <xf numFmtId="164" fontId="11" fillId="5" borderId="40" xfId="1" applyFont="1" applyFill="1" applyBorder="1" applyAlignment="1">
      <alignment horizontal="center"/>
    </xf>
    <xf numFmtId="164" fontId="11" fillId="5" borderId="41" xfId="1" applyFont="1" applyFill="1" applyBorder="1" applyAlignment="1">
      <alignment horizontal="right"/>
    </xf>
    <xf numFmtId="164" fontId="11" fillId="5" borderId="7" xfId="1" applyNumberFormat="1" applyFont="1" applyFill="1" applyBorder="1" applyAlignment="1">
      <alignment horizontal="center"/>
    </xf>
    <xf numFmtId="164" fontId="12" fillId="5" borderId="0" xfId="1" applyFont="1" applyFill="1" applyAlignment="1">
      <alignment horizontal="center" vertical="center"/>
    </xf>
    <xf numFmtId="164" fontId="10" fillId="6" borderId="22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8" fillId="6" borderId="23" xfId="1" applyNumberFormat="1" applyFont="1" applyFill="1" applyBorder="1" applyAlignment="1">
      <alignment horizontal="center"/>
    </xf>
    <xf numFmtId="0" fontId="8" fillId="6" borderId="27" xfId="1" applyNumberFormat="1" applyFont="1" applyFill="1" applyBorder="1" applyAlignment="1">
      <alignment horizontal="center"/>
    </xf>
    <xf numFmtId="0" fontId="7" fillId="4" borderId="11" xfId="1" applyNumberFormat="1" applyFont="1" applyFill="1" applyBorder="1" applyAlignment="1">
      <alignment horizontal="center" vertical="center"/>
    </xf>
    <xf numFmtId="164" fontId="24" fillId="5" borderId="0" xfId="1" applyFont="1" applyFill="1" applyAlignment="1">
      <alignment horizontal="center" vertical="center"/>
    </xf>
    <xf numFmtId="164" fontId="25" fillId="5" borderId="0" xfId="1" applyFont="1" applyFill="1" applyAlignment="1">
      <alignment vertical="center"/>
    </xf>
    <xf numFmtId="164" fontId="24" fillId="5" borderId="0" xfId="1" applyNumberFormat="1" applyFont="1" applyFill="1" applyAlignment="1">
      <alignment horizontal="right" vertical="center"/>
    </xf>
    <xf numFmtId="0" fontId="8" fillId="6" borderId="13" xfId="1" applyNumberFormat="1" applyFont="1" applyFill="1" applyBorder="1" applyAlignment="1">
      <alignment horizontal="right"/>
    </xf>
    <xf numFmtId="164" fontId="25" fillId="5" borderId="0" xfId="1" applyFont="1" applyFill="1" applyAlignment="1">
      <alignment horizontal="center"/>
    </xf>
    <xf numFmtId="164" fontId="24" fillId="5" borderId="0" xfId="1" applyNumberFormat="1" applyFont="1" applyFill="1" applyAlignment="1">
      <alignment horizontal="right"/>
    </xf>
    <xf numFmtId="0" fontId="8" fillId="6" borderId="15" xfId="1" applyNumberFormat="1" applyFont="1" applyFill="1" applyBorder="1" applyAlignment="1">
      <alignment horizontal="right"/>
    </xf>
    <xf numFmtId="14" fontId="25" fillId="5" borderId="0" xfId="1" applyNumberFormat="1" applyFont="1" applyFill="1" applyAlignment="1">
      <alignment horizontal="center"/>
    </xf>
    <xf numFmtId="49" fontId="7" fillId="7" borderId="0" xfId="1" applyNumberFormat="1" applyFont="1" applyFill="1" applyAlignment="1">
      <alignment horizontal="center"/>
    </xf>
    <xf numFmtId="164" fontId="24" fillId="5" borderId="0" xfId="1" applyFont="1" applyFill="1"/>
    <xf numFmtId="0" fontId="8" fillId="6" borderId="18" xfId="1" applyNumberFormat="1" applyFont="1" applyFill="1" applyBorder="1" applyAlignment="1">
      <alignment horizontal="right"/>
    </xf>
    <xf numFmtId="164" fontId="24" fillId="5" borderId="0" xfId="1" applyFont="1" applyFill="1" applyAlignment="1">
      <alignment horizontal="right"/>
    </xf>
    <xf numFmtId="0" fontId="8" fillId="6" borderId="20" xfId="1" applyNumberFormat="1" applyFont="1" applyFill="1" applyBorder="1" applyAlignment="1">
      <alignment horizontal="right"/>
    </xf>
    <xf numFmtId="164" fontId="24" fillId="5" borderId="0" xfId="1" applyNumberFormat="1" applyFont="1" applyFill="1" applyBorder="1" applyAlignment="1">
      <alignment horizontal="right"/>
    </xf>
    <xf numFmtId="164" fontId="8" fillId="6" borderId="23" xfId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right"/>
    </xf>
    <xf numFmtId="164" fontId="8" fillId="6" borderId="25" xfId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right"/>
    </xf>
    <xf numFmtId="0" fontId="8" fillId="6" borderId="28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left"/>
    </xf>
    <xf numFmtId="164" fontId="8" fillId="6" borderId="21" xfId="1" applyNumberFormat="1" applyFont="1" applyFill="1" applyBorder="1" applyAlignment="1">
      <alignment horizontal="right"/>
    </xf>
    <xf numFmtId="0" fontId="8" fillId="6" borderId="31" xfId="1" applyNumberFormat="1" applyFont="1" applyFill="1" applyBorder="1" applyAlignment="1">
      <alignment horizontal="center"/>
    </xf>
    <xf numFmtId="164" fontId="8" fillId="6" borderId="6" xfId="1" applyFont="1" applyFill="1" applyBorder="1" applyAlignment="1">
      <alignment horizontal="center"/>
    </xf>
    <xf numFmtId="0" fontId="8" fillId="6" borderId="42" xfId="1" applyNumberFormat="1" applyFont="1" applyFill="1" applyBorder="1" applyAlignment="1">
      <alignment horizontal="center"/>
    </xf>
    <xf numFmtId="164" fontId="24" fillId="5" borderId="17" xfId="1" applyFont="1" applyFill="1" applyBorder="1" applyAlignment="1">
      <alignment horizontal="center" vertical="center"/>
    </xf>
    <xf numFmtId="14" fontId="24" fillId="5" borderId="17" xfId="1" applyNumberFormat="1" applyFont="1" applyFill="1" applyBorder="1" applyAlignment="1">
      <alignment horizontal="center" vertical="center"/>
    </xf>
    <xf numFmtId="164" fontId="8" fillId="6" borderId="12" xfId="1" applyFont="1" applyFill="1" applyBorder="1" applyAlignment="1">
      <alignment horizontal="center" vertical="center"/>
    </xf>
    <xf numFmtId="164" fontId="8" fillId="6" borderId="24" xfId="1" applyFont="1" applyFill="1" applyBorder="1" applyAlignment="1">
      <alignment horizontal="center" vertical="center"/>
    </xf>
    <xf numFmtId="0" fontId="8" fillId="6" borderId="26" xfId="1" applyNumberFormat="1" applyFont="1" applyFill="1" applyBorder="1" applyAlignment="1">
      <alignment horizontal="center" vertical="center"/>
    </xf>
    <xf numFmtId="0" fontId="8" fillId="6" borderId="1" xfId="1" applyNumberFormat="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3" fillId="6" borderId="16" xfId="1" applyNumberFormat="1" applyFont="1" applyFill="1" applyBorder="1" applyAlignment="1">
      <alignment horizontal="center" vertical="center"/>
    </xf>
    <xf numFmtId="0" fontId="8" fillId="6" borderId="16" xfId="1" applyNumberFormat="1" applyFont="1" applyFill="1" applyBorder="1" applyAlignment="1">
      <alignment horizontal="center" vertical="center"/>
    </xf>
    <xf numFmtId="0" fontId="8" fillId="3" borderId="16" xfId="1" applyNumberFormat="1" applyFont="1" applyFill="1" applyBorder="1" applyAlignment="1">
      <alignment horizontal="center" vertical="center"/>
    </xf>
    <xf numFmtId="0" fontId="8" fillId="6" borderId="19" xfId="1" applyNumberFormat="1" applyFont="1" applyFill="1" applyBorder="1" applyAlignment="1">
      <alignment horizontal="center" vertical="center"/>
    </xf>
    <xf numFmtId="0" fontId="8" fillId="6" borderId="42" xfId="1" applyNumberFormat="1" applyFont="1" applyFill="1" applyBorder="1" applyAlignment="1">
      <alignment horizontal="center" vertical="center"/>
    </xf>
    <xf numFmtId="0" fontId="23" fillId="6" borderId="14" xfId="1" applyNumberFormat="1" applyFont="1" applyFill="1" applyBorder="1" applyAlignment="1">
      <alignment horizontal="center" vertical="center" wrapText="1"/>
    </xf>
    <xf numFmtId="0" fontId="8" fillId="6" borderId="23" xfId="1" applyNumberFormat="1" applyFont="1" applyFill="1" applyBorder="1" applyAlignment="1">
      <alignment horizontal="center" vertical="center"/>
    </xf>
    <xf numFmtId="0" fontId="8" fillId="6" borderId="27" xfId="1" applyNumberFormat="1" applyFont="1" applyFill="1" applyBorder="1" applyAlignment="1">
      <alignment horizontal="center" vertical="center"/>
    </xf>
    <xf numFmtId="0" fontId="8" fillId="6" borderId="17" xfId="1" applyNumberFormat="1" applyFont="1" applyFill="1" applyBorder="1" applyAlignment="1">
      <alignment horizontal="center" vertical="center"/>
    </xf>
    <xf numFmtId="0" fontId="8" fillId="6" borderId="28" xfId="1" applyNumberFormat="1" applyFont="1" applyFill="1" applyBorder="1" applyAlignment="1">
      <alignment horizontal="center" vertical="center"/>
    </xf>
    <xf numFmtId="164" fontId="8" fillId="6" borderId="43" xfId="1" applyFont="1" applyFill="1" applyBorder="1" applyAlignment="1">
      <alignment horizontal="center" vertical="center"/>
    </xf>
    <xf numFmtId="0" fontId="10" fillId="4" borderId="10" xfId="31" applyFont="1" applyFill="1" applyBorder="1" applyAlignment="1">
      <alignment horizontal="center" vertical="center"/>
    </xf>
    <xf numFmtId="0" fontId="10" fillId="4" borderId="16" xfId="31" applyFont="1" applyFill="1" applyBorder="1" applyAlignment="1">
      <alignment horizontal="center" vertical="center"/>
    </xf>
    <xf numFmtId="0" fontId="17" fillId="4" borderId="20" xfId="0" applyFont="1" applyFill="1" applyBorder="1"/>
    <xf numFmtId="0" fontId="8" fillId="4" borderId="21" xfId="1" applyNumberFormat="1" applyFont="1" applyFill="1" applyBorder="1" applyAlignment="1">
      <alignment horizontal="center" vertical="center"/>
    </xf>
    <xf numFmtId="0" fontId="8" fillId="6" borderId="44" xfId="1" applyNumberFormat="1" applyFont="1" applyFill="1" applyBorder="1" applyAlignment="1">
      <alignment horizontal="center" vertical="center"/>
    </xf>
    <xf numFmtId="0" fontId="10" fillId="4" borderId="23" xfId="31" applyFont="1" applyFill="1" applyBorder="1" applyAlignment="1">
      <alignment horizontal="center" vertical="center"/>
    </xf>
    <xf numFmtId="0" fontId="8" fillId="4" borderId="15" xfId="31" applyFont="1" applyFill="1" applyBorder="1" applyAlignment="1">
      <alignment horizontal="center"/>
    </xf>
    <xf numFmtId="0" fontId="8" fillId="4" borderId="23" xfId="32" applyNumberFormat="1" applyFont="1" applyFill="1" applyBorder="1" applyAlignment="1">
      <alignment horizontal="center"/>
    </xf>
    <xf numFmtId="0" fontId="8" fillId="4" borderId="23" xfId="31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 wrapText="1"/>
    </xf>
    <xf numFmtId="0" fontId="26" fillId="10" borderId="0" xfId="0" applyFont="1" applyFill="1" applyAlignment="1">
      <alignment vertical="top" wrapText="1"/>
    </xf>
    <xf numFmtId="0" fontId="10" fillId="6" borderId="42" xfId="1" applyNumberFormat="1" applyFont="1" applyFill="1" applyBorder="1" applyAlignment="1">
      <alignment horizontal="center"/>
    </xf>
    <xf numFmtId="0" fontId="10" fillId="6" borderId="44" xfId="1" applyNumberFormat="1" applyFont="1" applyFill="1" applyBorder="1" applyAlignment="1">
      <alignment horizontal="center"/>
    </xf>
    <xf numFmtId="0" fontId="10" fillId="6" borderId="45" xfId="1" applyNumberFormat="1" applyFont="1" applyFill="1" applyBorder="1" applyAlignment="1">
      <alignment horizontal="center"/>
    </xf>
    <xf numFmtId="0" fontId="10" fillId="6" borderId="47" xfId="1" applyNumberFormat="1" applyFont="1" applyFill="1" applyBorder="1" applyAlignment="1">
      <alignment horizontal="center"/>
    </xf>
    <xf numFmtId="0" fontId="10" fillId="6" borderId="48" xfId="1" applyNumberFormat="1" applyFont="1" applyFill="1" applyBorder="1" applyAlignment="1">
      <alignment horizontal="center"/>
    </xf>
    <xf numFmtId="0" fontId="10" fillId="6" borderId="41" xfId="1" applyNumberFormat="1" applyFont="1" applyFill="1" applyBorder="1" applyAlignment="1">
      <alignment horizontal="center"/>
    </xf>
    <xf numFmtId="0" fontId="10" fillId="6" borderId="49" xfId="1" applyNumberFormat="1" applyFont="1" applyFill="1" applyBorder="1"/>
    <xf numFmtId="164" fontId="10" fillId="6" borderId="43" xfId="1" applyFont="1" applyFill="1" applyBorder="1" applyAlignment="1">
      <alignment horizontal="center"/>
    </xf>
    <xf numFmtId="164" fontId="10" fillId="6" borderId="42" xfId="1" applyFont="1" applyFill="1" applyBorder="1" applyAlignment="1">
      <alignment horizontal="center"/>
    </xf>
    <xf numFmtId="164" fontId="10" fillId="6" borderId="42" xfId="1" applyNumberFormat="1" applyFont="1" applyFill="1" applyBorder="1" applyAlignment="1">
      <alignment horizontal="center"/>
    </xf>
    <xf numFmtId="164" fontId="10" fillId="6" borderId="50" xfId="1" applyNumberFormat="1" applyFont="1" applyFill="1" applyBorder="1" applyAlignment="1">
      <alignment horizontal="center"/>
    </xf>
    <xf numFmtId="164" fontId="10" fillId="6" borderId="46" xfId="1" applyNumberFormat="1" applyFont="1" applyFill="1" applyBorder="1" applyAlignment="1">
      <alignment horizontal="center"/>
    </xf>
    <xf numFmtId="164" fontId="10" fillId="6" borderId="27" xfId="1" applyFont="1" applyFill="1" applyBorder="1" applyAlignment="1">
      <alignment horizontal="center"/>
    </xf>
    <xf numFmtId="164" fontId="10" fillId="6" borderId="47" xfId="1" applyFont="1" applyFill="1" applyBorder="1" applyAlignment="1">
      <alignment horizontal="center"/>
    </xf>
    <xf numFmtId="164" fontId="10" fillId="6" borderId="28" xfId="1" applyNumberFormat="1" applyFont="1" applyFill="1" applyBorder="1" applyAlignment="1">
      <alignment horizontal="center"/>
    </xf>
    <xf numFmtId="164" fontId="10" fillId="6" borderId="28" xfId="1" applyFont="1" applyFill="1" applyBorder="1" applyAlignment="1">
      <alignment horizontal="center"/>
    </xf>
    <xf numFmtId="0" fontId="9" fillId="0" borderId="0" xfId="0" applyFont="1"/>
    <xf numFmtId="0" fontId="23" fillId="6" borderId="14" xfId="1" applyNumberFormat="1" applyFont="1" applyFill="1" applyBorder="1" applyAlignment="1">
      <alignment horizontal="center" wrapText="1"/>
    </xf>
    <xf numFmtId="0" fontId="23" fillId="6" borderId="16" xfId="1" applyNumberFormat="1" applyFont="1" applyFill="1" applyBorder="1" applyAlignment="1">
      <alignment horizontal="center"/>
    </xf>
    <xf numFmtId="0" fontId="8" fillId="6" borderId="16" xfId="1" applyNumberFormat="1" applyFont="1" applyFill="1" applyBorder="1" applyAlignment="1">
      <alignment horizontal="center"/>
    </xf>
    <xf numFmtId="0" fontId="8" fillId="6" borderId="19" xfId="1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4" fontId="24" fillId="5" borderId="0" xfId="1" applyFont="1" applyFill="1" applyAlignment="1">
      <alignment horizontal="center"/>
    </xf>
    <xf numFmtId="164" fontId="24" fillId="5" borderId="17" xfId="1" applyFont="1" applyFill="1" applyBorder="1" applyAlignment="1">
      <alignment horizontal="center"/>
    </xf>
    <xf numFmtId="14" fontId="24" fillId="5" borderId="17" xfId="1" applyNumberFormat="1" applyFont="1" applyFill="1" applyBorder="1" applyAlignment="1">
      <alignment horizontal="center"/>
    </xf>
    <xf numFmtId="164" fontId="8" fillId="6" borderId="12" xfId="1" applyFont="1" applyFill="1" applyBorder="1" applyAlignment="1">
      <alignment horizontal="center"/>
    </xf>
    <xf numFmtId="0" fontId="8" fillId="6" borderId="26" xfId="1" applyNumberFormat="1" applyFont="1" applyFill="1" applyBorder="1" applyAlignment="1">
      <alignment horizontal="center"/>
    </xf>
    <xf numFmtId="164" fontId="8" fillId="6" borderId="24" xfId="1" applyFont="1" applyFill="1" applyBorder="1" applyAlignment="1">
      <alignment horizontal="center"/>
    </xf>
    <xf numFmtId="0" fontId="7" fillId="0" borderId="0" xfId="0" applyFont="1"/>
    <xf numFmtId="0" fontId="8" fillId="6" borderId="51" xfId="1" applyNumberFormat="1" applyFont="1" applyFill="1" applyBorder="1" applyAlignment="1">
      <alignment horizontal="center"/>
    </xf>
    <xf numFmtId="164" fontId="8" fillId="6" borderId="43" xfId="1" applyFont="1" applyFill="1" applyBorder="1" applyAlignment="1">
      <alignment horizontal="center"/>
    </xf>
    <xf numFmtId="164" fontId="8" fillId="6" borderId="42" xfId="1" applyFont="1" applyFill="1" applyBorder="1" applyAlignment="1">
      <alignment horizontal="center"/>
    </xf>
    <xf numFmtId="164" fontId="8" fillId="6" borderId="42" xfId="1" applyNumberFormat="1" applyFont="1" applyFill="1" applyBorder="1" applyAlignment="1">
      <alignment horizontal="right"/>
    </xf>
    <xf numFmtId="0" fontId="8" fillId="6" borderId="45" xfId="1" applyNumberFormat="1" applyFont="1" applyFill="1" applyBorder="1" applyAlignment="1">
      <alignment horizontal="center"/>
    </xf>
    <xf numFmtId="0" fontId="8" fillId="6" borderId="6" xfId="1" applyNumberFormat="1" applyFont="1" applyFill="1" applyBorder="1" applyAlignment="1">
      <alignment horizontal="center"/>
    </xf>
    <xf numFmtId="164" fontId="8" fillId="6" borderId="7" xfId="1" applyFont="1" applyFill="1" applyBorder="1" applyAlignment="1">
      <alignment horizontal="center"/>
    </xf>
    <xf numFmtId="164" fontId="8" fillId="6" borderId="52" xfId="1" applyNumberFormat="1" applyFont="1" applyFill="1" applyBorder="1" applyAlignment="1">
      <alignment horizontal="right"/>
    </xf>
    <xf numFmtId="0" fontId="8" fillId="6" borderId="1" xfId="1" applyNumberFormat="1" applyFont="1" applyFill="1" applyBorder="1" applyAlignment="1">
      <alignment horizontal="center"/>
    </xf>
    <xf numFmtId="164" fontId="8" fillId="6" borderId="1" xfId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right"/>
    </xf>
    <xf numFmtId="0" fontId="0" fillId="0" borderId="0" xfId="0"/>
    <xf numFmtId="0" fontId="10" fillId="6" borderId="27" xfId="1" applyNumberFormat="1" applyFont="1" applyFill="1" applyBorder="1" applyAlignment="1">
      <alignment horizontal="center"/>
    </xf>
    <xf numFmtId="0" fontId="1" fillId="8" borderId="13" xfId="9" applyNumberFormat="1" applyFill="1" applyBorder="1" applyAlignment="1">
      <alignment horizontal="left"/>
    </xf>
    <xf numFmtId="164" fontId="10" fillId="6" borderId="1" xfId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8" borderId="14" xfId="9" applyFont="1" applyFill="1" applyBorder="1"/>
    <xf numFmtId="0" fontId="1" fillId="2" borderId="0" xfId="9" applyNumberFormat="1" applyFill="1" applyBorder="1" applyAlignment="1">
      <alignment horizontal="left"/>
    </xf>
    <xf numFmtId="164" fontId="0" fillId="2" borderId="0" xfId="9" applyFont="1" applyFill="1" applyBorder="1"/>
    <xf numFmtId="0" fontId="10" fillId="6" borderId="11" xfId="1" applyNumberFormat="1" applyFont="1" applyFill="1" applyBorder="1" applyAlignment="1">
      <alignment horizontal="center"/>
    </xf>
    <xf numFmtId="0" fontId="10" fillId="6" borderId="51" xfId="1" applyNumberFormat="1" applyFont="1" applyFill="1" applyBorder="1" applyAlignment="1">
      <alignment horizontal="center"/>
    </xf>
    <xf numFmtId="49" fontId="10" fillId="6" borderId="1" xfId="1" applyNumberFormat="1" applyFont="1" applyFill="1" applyBorder="1" applyAlignment="1">
      <alignment horizontal="center"/>
    </xf>
    <xf numFmtId="49" fontId="10" fillId="6" borderId="24" xfId="1" applyNumberFormat="1" applyFont="1" applyFill="1" applyBorder="1" applyAlignment="1">
      <alignment horizontal="center"/>
    </xf>
    <xf numFmtId="0" fontId="2" fillId="3" borderId="53" xfId="0" applyFont="1" applyFill="1" applyBorder="1" applyAlignment="1">
      <alignment horizontal="center" vertical="center"/>
    </xf>
    <xf numFmtId="0" fontId="2" fillId="4" borderId="53" xfId="0" applyFont="1" applyFill="1" applyBorder="1" applyAlignment="1">
      <alignment horizontal="center" vertical="center"/>
    </xf>
    <xf numFmtId="164" fontId="10" fillId="6" borderId="43" xfId="1" applyNumberFormat="1" applyFont="1" applyFill="1" applyBorder="1" applyAlignment="1">
      <alignment horizontal="center"/>
    </xf>
    <xf numFmtId="0" fontId="8" fillId="6" borderId="54" xfId="1" applyNumberFormat="1" applyFont="1" applyFill="1" applyBorder="1" applyAlignment="1">
      <alignment horizontal="center"/>
    </xf>
    <xf numFmtId="0" fontId="8" fillId="6" borderId="55" xfId="1" applyNumberFormat="1" applyFont="1" applyFill="1" applyBorder="1" applyAlignment="1">
      <alignment horizontal="center"/>
    </xf>
    <xf numFmtId="164" fontId="8" fillId="6" borderId="1" xfId="1" applyNumberFormat="1" applyFont="1" applyFill="1" applyBorder="1" applyAlignment="1">
      <alignment horizontal="left"/>
    </xf>
    <xf numFmtId="164" fontId="8" fillId="6" borderId="44" xfId="1" applyFont="1" applyFill="1" applyBorder="1" applyAlignment="1">
      <alignment horizontal="center" vertical="center"/>
    </xf>
    <xf numFmtId="0" fontId="8" fillId="6" borderId="51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center" vertical="center"/>
    </xf>
    <xf numFmtId="0" fontId="8" fillId="6" borderId="37" xfId="1" applyNumberFormat="1" applyFont="1" applyFill="1" applyBorder="1" applyAlignment="1">
      <alignment horizontal="center" vertical="center"/>
    </xf>
    <xf numFmtId="164" fontId="25" fillId="5" borderId="0" xfId="1" applyFont="1" applyFill="1" applyAlignment="1">
      <alignment horizontal="center" vertical="center"/>
    </xf>
    <xf numFmtId="164" fontId="24" fillId="5" borderId="0" xfId="1" applyNumberFormat="1" applyFont="1" applyFill="1" applyAlignment="1">
      <alignment horizontal="center" vertical="center"/>
    </xf>
    <xf numFmtId="164" fontId="24" fillId="5" borderId="0" xfId="1" applyNumberFormat="1" applyFont="1" applyFill="1" applyAlignment="1">
      <alignment horizontal="center"/>
    </xf>
    <xf numFmtId="164" fontId="24" fillId="5" borderId="0" xfId="1" applyNumberFormat="1" applyFont="1" applyFill="1" applyBorder="1" applyAlignment="1">
      <alignment horizontal="center"/>
    </xf>
    <xf numFmtId="164" fontId="8" fillId="6" borderId="23" xfId="1" applyNumberFormat="1" applyFont="1" applyFill="1" applyBorder="1" applyAlignment="1">
      <alignment horizontal="center"/>
    </xf>
    <xf numFmtId="164" fontId="8" fillId="6" borderId="14" xfId="1" applyNumberFormat="1" applyFont="1" applyFill="1" applyBorder="1" applyAlignment="1">
      <alignment horizontal="center"/>
    </xf>
    <xf numFmtId="164" fontId="8" fillId="6" borderId="22" xfId="1" applyNumberFormat="1" applyFont="1" applyFill="1" applyBorder="1" applyAlignment="1">
      <alignment horizontal="center"/>
    </xf>
    <xf numFmtId="164" fontId="8" fillId="6" borderId="21" xfId="1" applyNumberFormat="1" applyFont="1" applyFill="1" applyBorder="1" applyAlignment="1">
      <alignment horizontal="center"/>
    </xf>
    <xf numFmtId="164" fontId="8" fillId="6" borderId="43" xfId="1" applyNumberFormat="1" applyFont="1" applyFill="1" applyBorder="1" applyAlignment="1">
      <alignment horizontal="center"/>
    </xf>
    <xf numFmtId="164" fontId="8" fillId="6" borderId="24" xfId="1" applyNumberFormat="1" applyFont="1" applyFill="1" applyBorder="1" applyAlignment="1">
      <alignment horizontal="center"/>
    </xf>
    <xf numFmtId="164" fontId="8" fillId="6" borderId="32" xfId="1" applyNumberFormat="1" applyFont="1" applyFill="1" applyBorder="1" applyAlignment="1">
      <alignment horizontal="center"/>
    </xf>
    <xf numFmtId="164" fontId="8" fillId="6" borderId="12" xfId="1" applyNumberFormat="1" applyFont="1" applyFill="1" applyBorder="1" applyAlignment="1">
      <alignment horizontal="center"/>
    </xf>
    <xf numFmtId="164" fontId="10" fillId="6" borderId="1" xfId="1" applyNumberFormat="1" applyFont="1" applyFill="1" applyBorder="1" applyAlignment="1">
      <alignment horizontal="center"/>
    </xf>
    <xf numFmtId="0" fontId="27" fillId="13" borderId="0" xfId="0" applyFont="1" applyFill="1" applyBorder="1" applyAlignment="1">
      <alignment horizontal="center" vertical="center"/>
    </xf>
    <xf numFmtId="0" fontId="27" fillId="13" borderId="2" xfId="0" applyFont="1" applyFill="1" applyBorder="1" applyAlignment="1">
      <alignment horizontal="center" vertical="center"/>
    </xf>
    <xf numFmtId="0" fontId="18" fillId="14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164" fontId="11" fillId="5" borderId="44" xfId="1" applyFont="1" applyFill="1" applyBorder="1" applyAlignment="1">
      <alignment horizontal="center" vertical="center"/>
    </xf>
    <xf numFmtId="164" fontId="12" fillId="5" borderId="44" xfId="1" applyFont="1" applyFill="1" applyBorder="1" applyAlignment="1">
      <alignment horizontal="center" vertical="center"/>
    </xf>
    <xf numFmtId="164" fontId="11" fillId="5" borderId="43" xfId="1" applyNumberFormat="1" applyFont="1" applyFill="1" applyBorder="1" applyAlignment="1">
      <alignment horizontal="center" vertical="center"/>
    </xf>
    <xf numFmtId="164" fontId="11" fillId="5" borderId="0" xfId="1" applyFont="1" applyFill="1" applyBorder="1" applyAlignment="1">
      <alignment horizontal="center"/>
    </xf>
    <xf numFmtId="164" fontId="11" fillId="5" borderId="58" xfId="1" applyNumberFormat="1" applyFont="1" applyFill="1" applyBorder="1" applyAlignment="1">
      <alignment horizontal="center"/>
    </xf>
    <xf numFmtId="0" fontId="10" fillId="6" borderId="59" xfId="1" applyNumberFormat="1" applyFont="1" applyFill="1" applyBorder="1" applyAlignment="1">
      <alignment horizontal="right"/>
    </xf>
    <xf numFmtId="0" fontId="8" fillId="6" borderId="52" xfId="1" applyNumberFormat="1" applyFont="1" applyFill="1" applyBorder="1" applyAlignment="1">
      <alignment horizontal="center"/>
    </xf>
    <xf numFmtId="0" fontId="8" fillId="3" borderId="60" xfId="1" applyNumberFormat="1" applyFont="1" applyFill="1" applyBorder="1" applyAlignment="1">
      <alignment horizontal="right"/>
    </xf>
    <xf numFmtId="0" fontId="8" fillId="3" borderId="61" xfId="1" applyNumberFormat="1" applyFont="1" applyFill="1" applyBorder="1" applyAlignment="1">
      <alignment horizontal="center"/>
    </xf>
    <xf numFmtId="0" fontId="9" fillId="9" borderId="11" xfId="1" applyNumberFormat="1" applyFont="1" applyFill="1" applyBorder="1" applyAlignment="1">
      <alignment horizontal="center" vertical="center"/>
    </xf>
    <xf numFmtId="0" fontId="7" fillId="9" borderId="12" xfId="1" applyNumberFormat="1" applyFont="1" applyFill="1" applyBorder="1" applyAlignment="1">
      <alignment horizontal="center" vertical="center"/>
    </xf>
    <xf numFmtId="0" fontId="8" fillId="9" borderId="23" xfId="1" applyNumberFormat="1" applyFont="1" applyFill="1" applyBorder="1" applyAlignment="1">
      <alignment horizontal="center"/>
    </xf>
    <xf numFmtId="164" fontId="8" fillId="9" borderId="12" xfId="1" applyFont="1" applyFill="1" applyBorder="1" applyAlignment="1">
      <alignment horizontal="center"/>
    </xf>
    <xf numFmtId="164" fontId="8" fillId="9" borderId="23" xfId="1" applyFont="1" applyFill="1" applyBorder="1" applyAlignment="1">
      <alignment horizontal="center"/>
    </xf>
    <xf numFmtId="164" fontId="8" fillId="9" borderId="23" xfId="1" applyNumberFormat="1" applyFont="1" applyFill="1" applyBorder="1" applyAlignment="1">
      <alignment horizontal="center"/>
    </xf>
    <xf numFmtId="0" fontId="10" fillId="6" borderId="52" xfId="1" applyNumberFormat="1" applyFont="1" applyFill="1" applyBorder="1" applyAlignment="1">
      <alignment horizontal="center"/>
    </xf>
    <xf numFmtId="0" fontId="0" fillId="0" borderId="1" xfId="0" applyBorder="1"/>
    <xf numFmtId="0" fontId="19" fillId="0" borderId="0" xfId="0" applyFont="1" applyAlignment="1">
      <alignment horizontal="center"/>
    </xf>
    <xf numFmtId="0" fontId="2" fillId="15" borderId="13" xfId="0" applyFont="1" applyFill="1" applyBorder="1" applyAlignment="1">
      <alignment horizontal="left" vertical="center"/>
    </xf>
    <xf numFmtId="0" fontId="2" fillId="15" borderId="15" xfId="0" applyFont="1" applyFill="1" applyBorder="1" applyAlignment="1">
      <alignment horizontal="left"/>
    </xf>
    <xf numFmtId="0" fontId="2" fillId="15" borderId="20" xfId="0" applyFont="1" applyFill="1" applyBorder="1" applyAlignment="1">
      <alignment horizontal="left"/>
    </xf>
    <xf numFmtId="164" fontId="2" fillId="15" borderId="14" xfId="0" applyNumberFormat="1" applyFont="1" applyFill="1" applyBorder="1" applyAlignment="1">
      <alignment horizontal="center" vertical="center"/>
    </xf>
    <xf numFmtId="6" fontId="2" fillId="15" borderId="16" xfId="0" applyNumberFormat="1" applyFont="1" applyFill="1" applyBorder="1" applyAlignment="1">
      <alignment horizontal="center"/>
    </xf>
    <xf numFmtId="164" fontId="2" fillId="15" borderId="16" xfId="0" applyNumberFormat="1" applyFont="1" applyFill="1" applyBorder="1" applyAlignment="1">
      <alignment horizontal="center"/>
    </xf>
    <xf numFmtId="164" fontId="2" fillId="15" borderId="21" xfId="0" applyNumberFormat="1" applyFont="1" applyFill="1" applyBorder="1" applyAlignment="1">
      <alignment horizontal="center"/>
    </xf>
    <xf numFmtId="164" fontId="0" fillId="8" borderId="37" xfId="9" applyFont="1" applyFill="1" applyBorder="1"/>
    <xf numFmtId="164" fontId="0" fillId="8" borderId="62" xfId="9" applyFont="1" applyFill="1" applyBorder="1"/>
    <xf numFmtId="0" fontId="29" fillId="0" borderId="6" xfId="0" applyNumberFormat="1" applyFont="1" applyFill="1" applyBorder="1" applyAlignment="1" applyProtection="1">
      <alignment vertical="center"/>
    </xf>
    <xf numFmtId="0" fontId="0" fillId="0" borderId="0" xfId="0" applyFont="1"/>
    <xf numFmtId="0" fontId="27" fillId="13" borderId="1" xfId="0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0" xfId="0" applyFont="1" applyFill="1" applyBorder="1"/>
    <xf numFmtId="0" fontId="0" fillId="2" borderId="0" xfId="0" applyFont="1" applyFill="1"/>
    <xf numFmtId="164" fontId="20" fillId="15" borderId="42" xfId="0" applyNumberFormat="1" applyFont="1" applyFill="1" applyBorder="1" applyAlignment="1">
      <alignment horizontal="center" vertical="center"/>
    </xf>
    <xf numFmtId="164" fontId="20" fillId="15" borderId="47" xfId="0" applyNumberFormat="1" applyFont="1" applyFill="1" applyBorder="1" applyAlignment="1">
      <alignment horizontal="center" vertical="center"/>
    </xf>
    <xf numFmtId="164" fontId="20" fillId="15" borderId="65" xfId="0" applyNumberFormat="1" applyFont="1" applyFill="1" applyBorder="1" applyAlignment="1">
      <alignment horizontal="center" vertical="center"/>
    </xf>
    <xf numFmtId="164" fontId="20" fillId="15" borderId="66" xfId="0" applyNumberFormat="1" applyFont="1" applyFill="1" applyBorder="1" applyAlignment="1">
      <alignment horizontal="center" vertical="center"/>
    </xf>
    <xf numFmtId="0" fontId="0" fillId="8" borderId="15" xfId="9" applyNumberFormat="1" applyFont="1" applyFill="1" applyBorder="1" applyAlignment="1">
      <alignment horizontal="left" vertical="center"/>
    </xf>
    <xf numFmtId="164" fontId="0" fillId="8" borderId="37" xfId="9" applyFont="1" applyFill="1" applyBorder="1" applyAlignment="1">
      <alignment vertical="center"/>
    </xf>
    <xf numFmtId="0" fontId="0" fillId="0" borderId="0" xfId="0" applyAlignment="1">
      <alignment vertical="center"/>
    </xf>
    <xf numFmtId="0" fontId="33" fillId="2" borderId="0" xfId="0" applyFont="1" applyFill="1" applyBorder="1" applyAlignment="1">
      <alignment horizontal="left" vertical="center"/>
    </xf>
    <xf numFmtId="164" fontId="33" fillId="2" borderId="0" xfId="0" applyNumberFormat="1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34" fillId="2" borderId="0" xfId="0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0" fontId="0" fillId="2" borderId="0" xfId="0" applyFill="1"/>
    <xf numFmtId="0" fontId="27" fillId="2" borderId="0" xfId="0" applyFont="1" applyFill="1" applyBorder="1" applyAlignment="1">
      <alignment horizontal="center" vertical="center"/>
    </xf>
    <xf numFmtId="0" fontId="36" fillId="2" borderId="0" xfId="0" applyFont="1" applyFill="1" applyBorder="1" applyAlignment="1">
      <alignment horizontal="center" vertical="center"/>
    </xf>
    <xf numFmtId="0" fontId="30" fillId="11" borderId="5" xfId="0" applyFont="1" applyFill="1" applyBorder="1" applyAlignment="1">
      <alignment horizontal="left" vertical="center"/>
    </xf>
    <xf numFmtId="164" fontId="30" fillId="11" borderId="9" xfId="0" applyNumberFormat="1" applyFont="1" applyFill="1" applyBorder="1" applyAlignment="1">
      <alignment horizontal="center" vertical="center"/>
    </xf>
    <xf numFmtId="0" fontId="19" fillId="11" borderId="5" xfId="0" applyFont="1" applyFill="1" applyBorder="1" applyAlignment="1">
      <alignment horizontal="center" vertical="center"/>
    </xf>
    <xf numFmtId="0" fontId="2" fillId="11" borderId="8" xfId="0" applyFont="1" applyFill="1" applyBorder="1" applyAlignment="1">
      <alignment horizontal="center" vertical="center"/>
    </xf>
    <xf numFmtId="0" fontId="19" fillId="11" borderId="6" xfId="0" applyFont="1" applyFill="1" applyBorder="1" applyAlignment="1">
      <alignment horizontal="center" vertical="center"/>
    </xf>
    <xf numFmtId="0" fontId="2" fillId="11" borderId="6" xfId="0" applyFont="1" applyFill="1" applyBorder="1" applyAlignment="1">
      <alignment horizontal="center" vertical="center"/>
    </xf>
    <xf numFmtId="0" fontId="21" fillId="11" borderId="8" xfId="0" applyFont="1" applyFill="1" applyBorder="1" applyAlignment="1">
      <alignment horizontal="center" vertical="center"/>
    </xf>
    <xf numFmtId="0" fontId="7" fillId="9" borderId="35" xfId="1" applyNumberFormat="1" applyFont="1" applyFill="1" applyBorder="1" applyAlignment="1">
      <alignment horizontal="center" vertical="center"/>
    </xf>
    <xf numFmtId="164" fontId="8" fillId="9" borderId="38" xfId="1" applyFont="1" applyFill="1" applyBorder="1" applyAlignment="1">
      <alignment horizontal="center"/>
    </xf>
    <xf numFmtId="164" fontId="8" fillId="9" borderId="39" xfId="1" applyFont="1" applyFill="1" applyBorder="1" applyAlignment="1">
      <alignment horizontal="center"/>
    </xf>
    <xf numFmtId="164" fontId="8" fillId="9" borderId="39" xfId="1" applyNumberFormat="1" applyFont="1" applyFill="1" applyBorder="1" applyAlignment="1">
      <alignment horizontal="center"/>
    </xf>
    <xf numFmtId="0" fontId="33" fillId="11" borderId="5" xfId="0" applyFont="1" applyFill="1" applyBorder="1" applyAlignment="1">
      <alignment horizontal="left" vertical="center"/>
    </xf>
    <xf numFmtId="164" fontId="33" fillId="11" borderId="8" xfId="0" applyNumberFormat="1" applyFont="1" applyFill="1" applyBorder="1" applyAlignment="1">
      <alignment horizontal="center" vertical="center"/>
    </xf>
    <xf numFmtId="0" fontId="34" fillId="11" borderId="8" xfId="0" applyFont="1" applyFill="1" applyBorder="1" applyAlignment="1">
      <alignment horizontal="center" vertical="center"/>
    </xf>
    <xf numFmtId="0" fontId="35" fillId="11" borderId="8" xfId="0" applyFont="1" applyFill="1" applyBorder="1" applyAlignment="1">
      <alignment horizontal="center" vertical="center"/>
    </xf>
    <xf numFmtId="164" fontId="33" fillId="11" borderId="1" xfId="0" applyNumberFormat="1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5" fillId="11" borderId="1" xfId="0" applyFont="1" applyFill="1" applyBorder="1" applyAlignment="1">
      <alignment horizontal="center" vertical="center"/>
    </xf>
    <xf numFmtId="164" fontId="17" fillId="11" borderId="1" xfId="0" applyNumberFormat="1" applyFont="1" applyFill="1" applyBorder="1" applyAlignment="1">
      <alignment horizontal="center" vertical="center"/>
    </xf>
    <xf numFmtId="0" fontId="19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164" fontId="8" fillId="9" borderId="43" xfId="1" applyFont="1" applyFill="1" applyBorder="1" applyAlignment="1">
      <alignment horizontal="center"/>
    </xf>
    <xf numFmtId="164" fontId="8" fillId="9" borderId="42" xfId="1" applyFont="1" applyFill="1" applyBorder="1" applyAlignment="1">
      <alignment horizontal="center"/>
    </xf>
    <xf numFmtId="164" fontId="8" fillId="9" borderId="42" xfId="1" applyNumberFormat="1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7" fillId="11" borderId="1" xfId="0" applyFont="1" applyFill="1" applyBorder="1" applyAlignment="1">
      <alignment horizontal="left" vertical="center"/>
    </xf>
    <xf numFmtId="0" fontId="21" fillId="11" borderId="1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horizontal="left" vertical="center"/>
    </xf>
    <xf numFmtId="0" fontId="36" fillId="11" borderId="1" xfId="0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17" fillId="11" borderId="5" xfId="0" applyFont="1" applyFill="1" applyBorder="1" applyAlignment="1">
      <alignment horizontal="left" vertical="center"/>
    </xf>
    <xf numFmtId="0" fontId="32" fillId="11" borderId="8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20" fillId="15" borderId="51" xfId="0" applyFont="1" applyFill="1" applyBorder="1" applyAlignment="1">
      <alignment horizontal="left" vertical="center"/>
    </xf>
    <xf numFmtId="0" fontId="20" fillId="15" borderId="63" xfId="0" applyFont="1" applyFill="1" applyBorder="1" applyAlignment="1">
      <alignment horizontal="left" vertical="center"/>
    </xf>
    <xf numFmtId="0" fontId="20" fillId="15" borderId="64" xfId="0" applyFont="1" applyFill="1" applyBorder="1" applyAlignment="1">
      <alignment horizontal="left" vertical="center"/>
    </xf>
    <xf numFmtId="0" fontId="40" fillId="0" borderId="0" xfId="0" applyFont="1" applyAlignment="1">
      <alignment horizontal="center"/>
    </xf>
    <xf numFmtId="0" fontId="40" fillId="0" borderId="0" xfId="0" applyFont="1"/>
    <xf numFmtId="0" fontId="39" fillId="3" borderId="63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33" fillId="9" borderId="1" xfId="0" applyNumberFormat="1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left" vertical="center"/>
    </xf>
    <xf numFmtId="164" fontId="33" fillId="9" borderId="29" xfId="0" applyNumberFormat="1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17" fillId="9" borderId="15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left" vertical="center"/>
    </xf>
    <xf numFmtId="164" fontId="33" fillId="9" borderId="22" xfId="0" applyNumberFormat="1" applyFont="1" applyFill="1" applyBorder="1" applyAlignment="1">
      <alignment horizontal="center" vertical="center"/>
    </xf>
    <xf numFmtId="0" fontId="2" fillId="9" borderId="21" xfId="0" applyFont="1" applyFill="1" applyBorder="1" applyAlignment="1">
      <alignment horizontal="center" vertical="center"/>
    </xf>
    <xf numFmtId="164" fontId="17" fillId="0" borderId="0" xfId="0" applyNumberFormat="1" applyFont="1"/>
    <xf numFmtId="6" fontId="17" fillId="0" borderId="0" xfId="0" applyNumberFormat="1" applyFont="1"/>
    <xf numFmtId="0" fontId="41" fillId="11" borderId="5" xfId="0" applyFont="1" applyFill="1" applyBorder="1" applyAlignment="1">
      <alignment horizontal="left" vertical="center"/>
    </xf>
    <xf numFmtId="164" fontId="8" fillId="9" borderId="23" xfId="1" applyNumberFormat="1" applyFont="1" applyFill="1" applyBorder="1" applyAlignment="1">
      <alignment horizontal="right"/>
    </xf>
    <xf numFmtId="0" fontId="20" fillId="15" borderId="23" xfId="0" applyFont="1" applyFill="1" applyBorder="1" applyAlignment="1">
      <alignment horizontal="center" vertical="center"/>
    </xf>
    <xf numFmtId="0" fontId="20" fillId="15" borderId="15" xfId="0" applyFont="1" applyFill="1" applyBorder="1" applyAlignment="1">
      <alignment horizontal="left" vertical="center"/>
    </xf>
    <xf numFmtId="0" fontId="20" fillId="15" borderId="37" xfId="0" applyFont="1" applyFill="1" applyBorder="1" applyAlignment="1">
      <alignment horizontal="center" vertical="center"/>
    </xf>
    <xf numFmtId="164" fontId="20" fillId="15" borderId="15" xfId="0" applyNumberFormat="1" applyFont="1" applyFill="1" applyBorder="1" applyAlignment="1">
      <alignment horizontal="left" vertical="center"/>
    </xf>
    <xf numFmtId="164" fontId="17" fillId="2" borderId="0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9" fillId="11" borderId="8" xfId="0" applyFont="1" applyFill="1" applyBorder="1" applyAlignment="1">
      <alignment horizontal="center" vertical="center"/>
    </xf>
    <xf numFmtId="0" fontId="20" fillId="14" borderId="9" xfId="0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left" vertical="center"/>
    </xf>
    <xf numFmtId="164" fontId="17" fillId="11" borderId="30" xfId="0" applyNumberFormat="1" applyFont="1" applyFill="1" applyBorder="1" applyAlignment="1">
      <alignment horizontal="center" vertical="center"/>
    </xf>
    <xf numFmtId="0" fontId="17" fillId="11" borderId="30" xfId="0" applyFont="1" applyFill="1" applyBorder="1" applyAlignment="1">
      <alignment horizontal="center" vertical="center"/>
    </xf>
    <xf numFmtId="0" fontId="19" fillId="11" borderId="30" xfId="0" applyFont="1" applyFill="1" applyBorder="1" applyAlignment="1">
      <alignment horizontal="center" vertical="center"/>
    </xf>
    <xf numFmtId="0" fontId="2" fillId="11" borderId="30" xfId="0" applyFont="1" applyFill="1" applyBorder="1" applyAlignment="1">
      <alignment horizontal="center" vertical="center"/>
    </xf>
    <xf numFmtId="0" fontId="32" fillId="11" borderId="30" xfId="0" applyFont="1" applyFill="1" applyBorder="1" applyAlignment="1">
      <alignment horizontal="center" vertical="center"/>
    </xf>
    <xf numFmtId="0" fontId="17" fillId="17" borderId="17" xfId="0" applyFont="1" applyFill="1" applyBorder="1" applyAlignment="1">
      <alignment horizontal="left" vertical="center"/>
    </xf>
    <xf numFmtId="164" fontId="17" fillId="17" borderId="9" xfId="0" applyNumberFormat="1" applyFont="1" applyFill="1" applyBorder="1" applyAlignment="1">
      <alignment horizontal="center" vertical="center"/>
    </xf>
    <xf numFmtId="0" fontId="17" fillId="17" borderId="2" xfId="0" applyFont="1" applyFill="1" applyBorder="1" applyAlignment="1">
      <alignment horizontal="center" vertical="center"/>
    </xf>
    <xf numFmtId="0" fontId="19" fillId="17" borderId="2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19" fillId="17" borderId="1" xfId="0" applyFont="1" applyFill="1" applyBorder="1" applyAlignment="1">
      <alignment horizontal="center" vertical="center"/>
    </xf>
    <xf numFmtId="0" fontId="2" fillId="17" borderId="6" xfId="0" applyFont="1" applyFill="1" applyBorder="1" applyAlignment="1">
      <alignment horizontal="center" vertical="center"/>
    </xf>
    <xf numFmtId="0" fontId="31" fillId="17" borderId="6" xfId="0" applyFont="1" applyFill="1" applyBorder="1" applyAlignment="1">
      <alignment horizontal="center" vertical="center"/>
    </xf>
    <xf numFmtId="0" fontId="17" fillId="17" borderId="58" xfId="0" applyFont="1" applyFill="1" applyBorder="1" applyAlignment="1">
      <alignment horizontal="center" vertical="center"/>
    </xf>
    <xf numFmtId="0" fontId="38" fillId="11" borderId="1" xfId="0" applyFont="1" applyFill="1" applyBorder="1" applyAlignment="1">
      <alignment horizontal="center" vertical="center"/>
    </xf>
    <xf numFmtId="0" fontId="37" fillId="11" borderId="1" xfId="0" applyFont="1" applyFill="1" applyBorder="1" applyAlignment="1">
      <alignment horizontal="center" vertical="center"/>
    </xf>
    <xf numFmtId="0" fontId="30" fillId="11" borderId="0" xfId="0" applyFont="1" applyFill="1" applyAlignment="1">
      <alignment horizontal="left" vertical="center"/>
    </xf>
    <xf numFmtId="0" fontId="33" fillId="11" borderId="8" xfId="0" applyFont="1" applyFill="1" applyBorder="1" applyAlignment="1">
      <alignment horizontal="left" vertical="center"/>
    </xf>
    <xf numFmtId="0" fontId="17" fillId="11" borderId="8" xfId="0" applyFont="1" applyFill="1" applyBorder="1" applyAlignment="1">
      <alignment horizontal="left" vertical="center"/>
    </xf>
    <xf numFmtId="0" fontId="33" fillId="11" borderId="37" xfId="0" applyFont="1" applyFill="1" applyBorder="1" applyAlignment="1">
      <alignment horizontal="left" vertical="center"/>
    </xf>
    <xf numFmtId="164" fontId="41" fillId="11" borderId="9" xfId="0" applyNumberFormat="1" applyFont="1" applyFill="1" applyBorder="1" applyAlignment="1">
      <alignment horizontal="center" vertical="center"/>
    </xf>
    <xf numFmtId="0" fontId="42" fillId="11" borderId="9" xfId="0" applyFont="1" applyFill="1" applyBorder="1" applyAlignment="1">
      <alignment horizontal="center" vertical="center"/>
    </xf>
    <xf numFmtId="0" fontId="43" fillId="11" borderId="9" xfId="0" applyFont="1" applyFill="1" applyBorder="1" applyAlignment="1">
      <alignment horizontal="center" vertical="center"/>
    </xf>
    <xf numFmtId="0" fontId="17" fillId="18" borderId="51" xfId="0" applyFont="1" applyFill="1" applyBorder="1" applyAlignment="1">
      <alignment horizontal="left" vertical="center"/>
    </xf>
    <xf numFmtId="164" fontId="17" fillId="18" borderId="34" xfId="0" applyNumberFormat="1" applyFont="1" applyFill="1" applyBorder="1" applyAlignment="1">
      <alignment horizontal="center" vertical="center"/>
    </xf>
    <xf numFmtId="0" fontId="17" fillId="18" borderId="44" xfId="0" applyFont="1" applyFill="1" applyBorder="1" applyAlignment="1">
      <alignment horizontal="center" vertical="center"/>
    </xf>
    <xf numFmtId="0" fontId="19" fillId="18" borderId="68" xfId="0" applyFont="1" applyFill="1" applyBorder="1" applyAlignment="1">
      <alignment horizontal="center" vertical="center"/>
    </xf>
    <xf numFmtId="0" fontId="2" fillId="18" borderId="29" xfId="0" applyFont="1" applyFill="1" applyBorder="1" applyAlignment="1">
      <alignment horizontal="center" vertical="center"/>
    </xf>
    <xf numFmtId="0" fontId="19" fillId="18" borderId="29" xfId="0" applyFont="1" applyFill="1" applyBorder="1" applyAlignment="1">
      <alignment horizontal="center" vertical="center"/>
    </xf>
    <xf numFmtId="0" fontId="2" fillId="18" borderId="26" xfId="0" applyFont="1" applyFill="1" applyBorder="1" applyAlignment="1">
      <alignment horizontal="center" vertical="center"/>
    </xf>
    <xf numFmtId="0" fontId="31" fillId="18" borderId="26" xfId="0" applyFont="1" applyFill="1" applyBorder="1" applyAlignment="1">
      <alignment horizontal="center" vertical="center"/>
    </xf>
    <xf numFmtId="0" fontId="17" fillId="18" borderId="17" xfId="0" applyFont="1" applyFill="1" applyBorder="1" applyAlignment="1">
      <alignment horizontal="left" vertical="center"/>
    </xf>
    <xf numFmtId="164" fontId="17" fillId="18" borderId="9" xfId="0" applyNumberFormat="1" applyFont="1" applyFill="1" applyBorder="1" applyAlignment="1">
      <alignment horizontal="center" vertical="center"/>
    </xf>
    <xf numFmtId="0" fontId="17" fillId="18" borderId="2" xfId="0" applyFont="1" applyFill="1" applyBorder="1" applyAlignment="1">
      <alignment horizontal="center" vertical="center"/>
    </xf>
    <xf numFmtId="0" fontId="19" fillId="18" borderId="2" xfId="0" applyFont="1" applyFill="1" applyBorder="1" applyAlignment="1">
      <alignment horizontal="center" vertical="center"/>
    </xf>
    <xf numFmtId="0" fontId="2" fillId="18" borderId="1" xfId="0" applyFont="1" applyFill="1" applyBorder="1" applyAlignment="1">
      <alignment horizontal="center" vertical="center"/>
    </xf>
    <xf numFmtId="0" fontId="19" fillId="18" borderId="1" xfId="0" applyFont="1" applyFill="1" applyBorder="1" applyAlignment="1">
      <alignment horizontal="center" vertical="center"/>
    </xf>
    <xf numFmtId="0" fontId="2" fillId="18" borderId="6" xfId="0" applyFont="1" applyFill="1" applyBorder="1" applyAlignment="1">
      <alignment horizontal="center" vertical="center"/>
    </xf>
    <xf numFmtId="0" fontId="31" fillId="18" borderId="6" xfId="0" applyFont="1" applyFill="1" applyBorder="1" applyAlignment="1">
      <alignment horizontal="center" vertical="center"/>
    </xf>
    <xf numFmtId="0" fontId="17" fillId="18" borderId="56" xfId="0" applyFont="1" applyFill="1" applyBorder="1" applyAlignment="1">
      <alignment horizontal="left" vertical="center"/>
    </xf>
    <xf numFmtId="164" fontId="17" fillId="18" borderId="69" xfId="0" applyNumberFormat="1" applyFont="1" applyFill="1" applyBorder="1" applyAlignment="1">
      <alignment horizontal="center" vertical="center"/>
    </xf>
    <xf numFmtId="0" fontId="17" fillId="18" borderId="62" xfId="0" applyFont="1" applyFill="1" applyBorder="1" applyAlignment="1">
      <alignment horizontal="center" vertical="center"/>
    </xf>
    <xf numFmtId="0" fontId="19" fillId="18" borderId="62" xfId="0" applyFont="1" applyFill="1" applyBorder="1" applyAlignment="1">
      <alignment horizontal="center" vertical="center"/>
    </xf>
    <xf numFmtId="0" fontId="2" fillId="18" borderId="22" xfId="0" applyFont="1" applyFill="1" applyBorder="1" applyAlignment="1">
      <alignment horizontal="center" vertical="center"/>
    </xf>
    <xf numFmtId="0" fontId="19" fillId="18" borderId="22" xfId="0" applyFont="1" applyFill="1" applyBorder="1" applyAlignment="1">
      <alignment horizontal="center" vertical="center"/>
    </xf>
    <xf numFmtId="0" fontId="2" fillId="18" borderId="70" xfId="0" applyFont="1" applyFill="1" applyBorder="1" applyAlignment="1">
      <alignment horizontal="center" vertical="center"/>
    </xf>
    <xf numFmtId="0" fontId="31" fillId="18" borderId="70" xfId="0" applyFont="1" applyFill="1" applyBorder="1" applyAlignment="1">
      <alignment horizontal="center" vertical="center"/>
    </xf>
    <xf numFmtId="0" fontId="17" fillId="18" borderId="43" xfId="0" applyFont="1" applyFill="1" applyBorder="1" applyAlignment="1">
      <alignment horizontal="left" vertical="center"/>
    </xf>
    <xf numFmtId="0" fontId="17" fillId="18" borderId="58" xfId="0" applyFont="1" applyFill="1" applyBorder="1" applyAlignment="1">
      <alignment horizontal="left" vertical="center"/>
    </xf>
    <xf numFmtId="0" fontId="30" fillId="18" borderId="38" xfId="0" applyFont="1" applyFill="1" applyBorder="1" applyAlignment="1">
      <alignment horizontal="left" vertical="center"/>
    </xf>
    <xf numFmtId="0" fontId="41" fillId="11" borderId="8" xfId="0" applyFont="1" applyFill="1" applyBorder="1" applyAlignment="1">
      <alignment horizontal="left" vertical="center"/>
    </xf>
    <xf numFmtId="164" fontId="20" fillId="15" borderId="72" xfId="0" applyNumberFormat="1" applyFont="1" applyFill="1" applyBorder="1" applyAlignment="1">
      <alignment horizontal="right" vertical="center"/>
    </xf>
    <xf numFmtId="164" fontId="20" fillId="3" borderId="65" xfId="0" applyNumberFormat="1" applyFont="1" applyFill="1" applyBorder="1" applyAlignment="1">
      <alignment horizontal="center" vertical="center"/>
    </xf>
    <xf numFmtId="0" fontId="27" fillId="16" borderId="42" xfId="0" applyFont="1" applyFill="1" applyBorder="1" applyAlignment="1">
      <alignment horizontal="center"/>
    </xf>
    <xf numFmtId="0" fontId="2" fillId="15" borderId="47" xfId="0" applyFont="1" applyFill="1" applyBorder="1" applyAlignment="1">
      <alignment horizontal="center"/>
    </xf>
    <xf numFmtId="0" fontId="2" fillId="15" borderId="47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/>
    </xf>
    <xf numFmtId="6" fontId="2" fillId="3" borderId="28" xfId="0" applyNumberFormat="1" applyFont="1" applyFill="1" applyBorder="1" applyAlignment="1">
      <alignment horizontal="center"/>
    </xf>
    <xf numFmtId="164" fontId="20" fillId="3" borderId="20" xfId="0" applyNumberFormat="1" applyFont="1" applyFill="1" applyBorder="1" applyAlignment="1">
      <alignment horizontal="left"/>
    </xf>
    <xf numFmtId="0" fontId="20" fillId="3" borderId="62" xfId="0" applyFont="1" applyFill="1" applyBorder="1" applyAlignment="1">
      <alignment horizontal="center"/>
    </xf>
    <xf numFmtId="6" fontId="20" fillId="3" borderId="55" xfId="0" applyNumberFormat="1" applyFont="1" applyFill="1" applyBorder="1" applyAlignment="1">
      <alignment horizontal="right"/>
    </xf>
    <xf numFmtId="0" fontId="20" fillId="3" borderId="59" xfId="0" applyFont="1" applyFill="1" applyBorder="1" applyAlignment="1">
      <alignment horizontal="left" vertical="center"/>
    </xf>
    <xf numFmtId="0" fontId="20" fillId="3" borderId="40" xfId="0" applyFont="1" applyFill="1" applyBorder="1" applyAlignment="1">
      <alignment horizontal="center" vertical="center"/>
    </xf>
    <xf numFmtId="164" fontId="20" fillId="3" borderId="71" xfId="0" applyNumberFormat="1" applyFont="1" applyFill="1" applyBorder="1" applyAlignment="1">
      <alignment horizontal="right" vertical="center"/>
    </xf>
    <xf numFmtId="0" fontId="28" fillId="12" borderId="51" xfId="0" applyFont="1" applyFill="1" applyBorder="1" applyAlignment="1">
      <alignment horizontal="center" vertical="center"/>
    </xf>
    <xf numFmtId="0" fontId="28" fillId="12" borderId="44" xfId="0" applyFont="1" applyFill="1" applyBorder="1" applyAlignment="1">
      <alignment horizontal="center" vertical="center"/>
    </xf>
    <xf numFmtId="0" fontId="28" fillId="12" borderId="43" xfId="0" applyFont="1" applyFill="1" applyBorder="1" applyAlignment="1">
      <alignment horizontal="center" vertical="center"/>
    </xf>
    <xf numFmtId="0" fontId="28" fillId="12" borderId="56" xfId="0" applyFont="1" applyFill="1" applyBorder="1" applyAlignment="1">
      <alignment horizontal="center" vertical="center"/>
    </xf>
    <xf numFmtId="0" fontId="28" fillId="12" borderId="57" xfId="0" applyFont="1" applyFill="1" applyBorder="1" applyAlignment="1">
      <alignment horizontal="center" vertical="center"/>
    </xf>
    <xf numFmtId="0" fontId="28" fillId="12" borderId="38" xfId="0" applyFont="1" applyFill="1" applyBorder="1" applyAlignment="1">
      <alignment horizontal="center" vertical="center"/>
    </xf>
    <xf numFmtId="0" fontId="2" fillId="15" borderId="11" xfId="0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0" fillId="15" borderId="11" xfId="0" applyFont="1" applyFill="1" applyBorder="1" applyAlignment="1">
      <alignment horizontal="center" vertical="center"/>
    </xf>
    <xf numFmtId="0" fontId="20" fillId="15" borderId="12" xfId="0" applyFont="1" applyFill="1" applyBorder="1" applyAlignment="1">
      <alignment horizontal="center" vertical="center"/>
    </xf>
    <xf numFmtId="0" fontId="17" fillId="9" borderId="36" xfId="0" applyFont="1" applyFill="1" applyBorder="1" applyAlignment="1">
      <alignment horizontal="center" vertical="center"/>
    </xf>
    <xf numFmtId="0" fontId="17" fillId="9" borderId="67" xfId="0" applyFont="1" applyFill="1" applyBorder="1" applyAlignment="1">
      <alignment horizontal="center" vertical="center"/>
    </xf>
    <xf numFmtId="0" fontId="17" fillId="9" borderId="25" xfId="0" applyFont="1" applyFill="1" applyBorder="1" applyAlignment="1">
      <alignment horizontal="center" vertical="center"/>
    </xf>
    <xf numFmtId="0" fontId="17" fillId="9" borderId="37" xfId="0" applyFont="1" applyFill="1" applyBorder="1" applyAlignment="1">
      <alignment horizontal="center" vertical="center"/>
    </xf>
    <xf numFmtId="0" fontId="17" fillId="9" borderId="48" xfId="0" applyFont="1" applyFill="1" applyBorder="1" applyAlignment="1">
      <alignment horizontal="center" vertical="center"/>
    </xf>
    <xf numFmtId="0" fontId="17" fillId="9" borderId="10" xfId="0" applyFont="1" applyFill="1" applyBorder="1" applyAlignment="1">
      <alignment horizontal="center" vertical="center"/>
    </xf>
    <xf numFmtId="0" fontId="17" fillId="9" borderId="62" xfId="0" applyFont="1" applyFill="1" applyBorder="1" applyAlignment="1">
      <alignment horizontal="center" vertical="center"/>
    </xf>
    <xf numFmtId="0" fontId="17" fillId="9" borderId="49" xfId="0" applyFont="1" applyFill="1" applyBorder="1" applyAlignment="1">
      <alignment horizontal="center" vertical="center"/>
    </xf>
    <xf numFmtId="0" fontId="17" fillId="9" borderId="24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33">
    <cellStyle name="Comma 2" xfId="20"/>
    <cellStyle name="Comma 2 2" xfId="28"/>
    <cellStyle name="Currency 2" xfId="22"/>
    <cellStyle name="Currency 2 2" xfId="30"/>
    <cellStyle name="Millares 2" xfId="19"/>
    <cellStyle name="Millares 2 2" xfId="27"/>
    <cellStyle name="Moneda 2" xfId="4"/>
    <cellStyle name="Moneda 2 2" xfId="21"/>
    <cellStyle name="Moneda 2 2 2" xfId="29"/>
    <cellStyle name="Normal" xfId="0" builtinId="0"/>
    <cellStyle name="Normal 10" xfId="12"/>
    <cellStyle name="Normal 11" xfId="13"/>
    <cellStyle name="Normal 12" xfId="14"/>
    <cellStyle name="Normal 13" xfId="15"/>
    <cellStyle name="Normal 14" xfId="31"/>
    <cellStyle name="Normal 2" xfId="2"/>
    <cellStyle name="Normal 2 2" xfId="16"/>
    <cellStyle name="Normal 2 3" xfId="32"/>
    <cellStyle name="Normal 3" xfId="3"/>
    <cellStyle name="Normal 3 2" xfId="5"/>
    <cellStyle name="Normal 3 3" xfId="7"/>
    <cellStyle name="Normal 3 4" xfId="23"/>
    <cellStyle name="Normal 4" xfId="6"/>
    <cellStyle name="Normal 4 2" xfId="24"/>
    <cellStyle name="Normal 5" xfId="1"/>
    <cellStyle name="Normal 5 2" xfId="26"/>
    <cellStyle name="Normal 5 3" xfId="25"/>
    <cellStyle name="Normal 6" xfId="8"/>
    <cellStyle name="Normal 6 2" xfId="18"/>
    <cellStyle name="Normal 7" xfId="9"/>
    <cellStyle name="Normal 7 2" xfId="17"/>
    <cellStyle name="Normal 8" xfId="10"/>
    <cellStyle name="Normal 9" xfId="11"/>
  </cellStyles>
  <dxfs count="13"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rgb="FF00B0F0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$-340A]\ #,##0"/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name val="Calibri"/>
        <scheme val="minor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solid">
          <fgColor indexed="64"/>
          <bgColor theme="0" tint="-0.34998626667073579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CCCC"/>
      <color rgb="FFA7F12F"/>
      <color rgb="FF75EE32"/>
      <color rgb="FFE20076"/>
      <color rgb="FF66FFFF"/>
      <color rgb="FF66FF99"/>
      <color rgb="FFCCFFFF"/>
      <color rgb="FF99FF99"/>
      <color rgb="FF66FF66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36</xdr:row>
      <xdr:rowOff>38100</xdr:rowOff>
    </xdr:from>
    <xdr:to>
      <xdr:col>3</xdr:col>
      <xdr:colOff>476250</xdr:colOff>
      <xdr:row>38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7077075"/>
          <a:ext cx="47625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K23" totalsRowShown="0" headerRowDxfId="12" dataDxfId="11">
  <autoFilter ref="A3:K23"/>
  <tableColumns count="11">
    <tableColumn id="1" name="N°" dataDxfId="10"/>
    <tableColumn id="2" name="CLINICA/HOSPITAL" dataDxfId="9"/>
    <tableColumn id="3" name="MONTO NETO" dataDxfId="8"/>
    <tableColumn id="4" name="REALIZADO" dataDxfId="7"/>
    <tableColumn id="5" name="PRESUPUESTO" dataDxfId="6"/>
    <tableColumn id="6" name="O/V" dataDxfId="5"/>
    <tableColumn id="7" name="ORDEN DE COMPRA" dataDxfId="4"/>
    <tableColumn id="8" name="GUIA DESPACHO" dataDxfId="3"/>
    <tableColumn id="9" name="FACTURA" dataDxfId="2"/>
    <tableColumn id="11" name="ENCARGADO" dataDxfId="1"/>
    <tableColumn id="12" name="OBSERVACIÓN 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43" workbookViewId="0">
      <selection activeCell="H48" sqref="H48:H49"/>
    </sheetView>
  </sheetViews>
  <sheetFormatPr baseColWidth="10" defaultRowHeight="15"/>
  <cols>
    <col min="2" max="2" width="34.7109375" customWidth="1"/>
    <col min="3" max="3" width="38.7109375" customWidth="1"/>
  </cols>
  <sheetData>
    <row r="2" spans="2:6">
      <c r="C2" s="271"/>
    </row>
    <row r="3" spans="2:6" ht="15.75" thickBot="1"/>
    <row r="4" spans="2:6" ht="15.75" thickBot="1">
      <c r="B4" s="361"/>
      <c r="C4" s="362" t="s">
        <v>5</v>
      </c>
      <c r="D4" s="3"/>
      <c r="E4" s="4"/>
      <c r="F4" s="5"/>
    </row>
    <row r="5" spans="2:6">
      <c r="B5" s="6" t="s">
        <v>6</v>
      </c>
      <c r="C5" s="32" t="s">
        <v>116</v>
      </c>
      <c r="D5" s="7"/>
      <c r="E5" s="8" t="s">
        <v>7</v>
      </c>
      <c r="F5" s="9"/>
    </row>
    <row r="6" spans="2:6">
      <c r="B6" s="10" t="s">
        <v>8</v>
      </c>
      <c r="C6" s="11" t="s">
        <v>9</v>
      </c>
      <c r="D6" s="12"/>
      <c r="E6" s="13"/>
      <c r="F6" s="9"/>
    </row>
    <row r="7" spans="2:6">
      <c r="B7" s="10" t="s">
        <v>10</v>
      </c>
      <c r="C7" s="14"/>
      <c r="D7" s="15"/>
      <c r="E7" s="13" t="s">
        <v>11</v>
      </c>
      <c r="F7" s="9"/>
    </row>
    <row r="8" spans="2:6">
      <c r="B8" s="10" t="s">
        <v>12</v>
      </c>
      <c r="C8" s="14"/>
      <c r="D8" s="7"/>
      <c r="E8" s="16"/>
      <c r="F8" s="9"/>
    </row>
    <row r="9" spans="2:6">
      <c r="B9" s="1" t="s">
        <v>13</v>
      </c>
      <c r="C9" s="2"/>
      <c r="D9" s="7"/>
      <c r="E9" s="17"/>
      <c r="F9" s="9"/>
    </row>
    <row r="10" spans="2:6">
      <c r="B10" s="10" t="s">
        <v>14</v>
      </c>
      <c r="C10" s="14" t="s">
        <v>55</v>
      </c>
      <c r="D10" s="7"/>
      <c r="E10" s="17"/>
      <c r="F10" s="9"/>
    </row>
    <row r="11" spans="2:6">
      <c r="B11" s="18" t="s">
        <v>16</v>
      </c>
      <c r="C11" s="19" t="s">
        <v>55</v>
      </c>
      <c r="D11" s="7"/>
      <c r="E11" s="20"/>
      <c r="F11" s="9"/>
    </row>
    <row r="12" spans="2:6">
      <c r="B12" s="18" t="s">
        <v>17</v>
      </c>
      <c r="C12" s="19"/>
      <c r="D12" s="7"/>
      <c r="E12" s="20"/>
      <c r="F12" s="9"/>
    </row>
    <row r="13" spans="2:6" ht="15.75" thickBot="1">
      <c r="B13" s="21" t="s">
        <v>18</v>
      </c>
      <c r="C13" s="19"/>
      <c r="D13" s="7"/>
      <c r="E13" s="20"/>
      <c r="F13" s="22"/>
    </row>
    <row r="14" spans="2:6" ht="15.75" thickBot="1">
      <c r="B14" s="363" t="s">
        <v>19</v>
      </c>
      <c r="C14" s="363" t="s">
        <v>20</v>
      </c>
      <c r="D14" s="364" t="s">
        <v>21</v>
      </c>
      <c r="E14" s="365" t="s">
        <v>22</v>
      </c>
      <c r="F14" s="454" t="s">
        <v>23</v>
      </c>
    </row>
    <row r="15" spans="2:6">
      <c r="B15" s="23">
        <v>3200000000</v>
      </c>
      <c r="C15" s="23" t="s">
        <v>32</v>
      </c>
      <c r="D15" s="24">
        <v>1</v>
      </c>
      <c r="E15" s="25">
        <v>318917</v>
      </c>
      <c r="F15" s="26">
        <f>E15*D15</f>
        <v>318917</v>
      </c>
    </row>
    <row r="16" spans="2:6" ht="15.75" thickBot="1">
      <c r="B16" s="27"/>
      <c r="C16" s="28"/>
      <c r="D16" s="29"/>
      <c r="E16" s="30" t="s">
        <v>24</v>
      </c>
      <c r="F16" s="31">
        <f>F15</f>
        <v>318917</v>
      </c>
    </row>
    <row r="18" spans="2:6" ht="15.75" thickBot="1"/>
    <row r="19" spans="2:6" ht="15.75" thickBot="1">
      <c r="B19" s="361"/>
      <c r="C19" s="362" t="s">
        <v>25</v>
      </c>
      <c r="D19" s="35"/>
      <c r="E19" s="36"/>
      <c r="F19" s="37"/>
    </row>
    <row r="20" spans="2:6">
      <c r="B20" s="38" t="s">
        <v>6</v>
      </c>
      <c r="C20" s="64"/>
      <c r="D20" s="39"/>
      <c r="E20" s="40" t="s">
        <v>7</v>
      </c>
      <c r="F20" s="41"/>
    </row>
    <row r="21" spans="2:6">
      <c r="B21" s="42" t="s">
        <v>8</v>
      </c>
      <c r="C21" s="43" t="s">
        <v>35</v>
      </c>
      <c r="D21" s="44"/>
      <c r="E21" s="45"/>
      <c r="F21" s="41"/>
    </row>
    <row r="22" spans="2:6">
      <c r="B22" s="42" t="s">
        <v>10</v>
      </c>
      <c r="C22" s="46">
        <v>176134</v>
      </c>
      <c r="D22" s="47"/>
      <c r="E22" s="45" t="s">
        <v>11</v>
      </c>
      <c r="F22" s="41"/>
    </row>
    <row r="23" spans="2:6">
      <c r="B23" s="42" t="s">
        <v>12</v>
      </c>
      <c r="C23" s="46"/>
      <c r="D23" s="39"/>
      <c r="E23" s="48"/>
      <c r="F23" s="41"/>
    </row>
    <row r="24" spans="2:6">
      <c r="B24" s="33" t="s">
        <v>13</v>
      </c>
      <c r="C24" s="34">
        <v>34355</v>
      </c>
      <c r="D24" s="39"/>
      <c r="E24" s="49"/>
      <c r="F24" s="41"/>
    </row>
    <row r="25" spans="2:6">
      <c r="B25" s="42" t="s">
        <v>14</v>
      </c>
      <c r="C25" s="46" t="s">
        <v>55</v>
      </c>
      <c r="D25" s="39"/>
      <c r="E25" s="49"/>
      <c r="F25" s="41"/>
    </row>
    <row r="26" spans="2:6">
      <c r="B26" s="50" t="s">
        <v>16</v>
      </c>
      <c r="C26" s="51" t="s">
        <v>55</v>
      </c>
      <c r="D26" s="39"/>
      <c r="E26" s="52"/>
      <c r="F26" s="41"/>
    </row>
    <row r="27" spans="2:6">
      <c r="B27" s="50" t="s">
        <v>17</v>
      </c>
      <c r="C27" s="51"/>
      <c r="D27" s="39"/>
      <c r="E27" s="52"/>
      <c r="F27" s="41"/>
    </row>
    <row r="28" spans="2:6" ht="15.75" thickBot="1">
      <c r="B28" s="53" t="s">
        <v>18</v>
      </c>
      <c r="C28" s="51"/>
      <c r="D28" s="39"/>
      <c r="E28" s="52"/>
      <c r="F28" s="54"/>
    </row>
    <row r="29" spans="2:6" s="183" customFormat="1" ht="15.75" thickBot="1">
      <c r="B29" s="363" t="s">
        <v>19</v>
      </c>
      <c r="C29" s="363" t="s">
        <v>20</v>
      </c>
      <c r="D29" s="364" t="s">
        <v>21</v>
      </c>
      <c r="E29" s="365" t="s">
        <v>22</v>
      </c>
      <c r="F29" s="454" t="s">
        <v>23</v>
      </c>
    </row>
    <row r="30" spans="2:6">
      <c r="B30" s="55">
        <v>3200000000</v>
      </c>
      <c r="C30" s="55" t="s">
        <v>32</v>
      </c>
      <c r="D30" s="56">
        <v>1</v>
      </c>
      <c r="E30" s="57">
        <v>655600</v>
      </c>
      <c r="F30" s="58">
        <f>E30*D30</f>
        <v>655600</v>
      </c>
    </row>
    <row r="31" spans="2:6" ht="15.75" thickBot="1">
      <c r="B31" s="59"/>
      <c r="C31" s="60"/>
      <c r="D31" s="61"/>
      <c r="E31" s="62" t="s">
        <v>24</v>
      </c>
      <c r="F31" s="63">
        <f>F30</f>
        <v>655600</v>
      </c>
    </row>
    <row r="33" spans="2:6" ht="15.75" thickBot="1"/>
    <row r="34" spans="2:6" ht="15.75" thickBot="1">
      <c r="B34" s="361"/>
      <c r="C34" s="362" t="s">
        <v>26</v>
      </c>
      <c r="D34" s="67"/>
      <c r="E34" s="68"/>
      <c r="F34" s="69"/>
    </row>
    <row r="35" spans="2:6">
      <c r="B35" s="70" t="s">
        <v>6</v>
      </c>
      <c r="C35" s="96" t="s">
        <v>132</v>
      </c>
      <c r="D35" s="71"/>
      <c r="E35" s="72" t="s">
        <v>7</v>
      </c>
      <c r="F35" s="73"/>
    </row>
    <row r="36" spans="2:6">
      <c r="B36" s="74" t="s">
        <v>8</v>
      </c>
      <c r="C36" s="75" t="s">
        <v>36</v>
      </c>
      <c r="D36" s="76"/>
      <c r="E36" s="77"/>
      <c r="F36" s="73"/>
    </row>
    <row r="37" spans="2:6">
      <c r="B37" s="74" t="s">
        <v>10</v>
      </c>
      <c r="C37" s="78">
        <v>176132</v>
      </c>
      <c r="D37" s="79"/>
      <c r="E37" s="77" t="s">
        <v>11</v>
      </c>
      <c r="F37" s="73"/>
    </row>
    <row r="38" spans="2:6">
      <c r="B38" s="74" t="s">
        <v>12</v>
      </c>
      <c r="C38" s="78"/>
      <c r="D38" s="71"/>
      <c r="E38" s="80"/>
      <c r="F38" s="73"/>
    </row>
    <row r="39" spans="2:6">
      <c r="B39" s="65" t="s">
        <v>13</v>
      </c>
      <c r="C39" s="66">
        <v>34356</v>
      </c>
      <c r="D39" s="71"/>
      <c r="E39" s="81"/>
      <c r="F39" s="73"/>
    </row>
    <row r="40" spans="2:6">
      <c r="B40" s="74" t="s">
        <v>14</v>
      </c>
      <c r="C40" s="78" t="s">
        <v>55</v>
      </c>
      <c r="D40" s="71"/>
      <c r="E40" s="81"/>
      <c r="F40" s="73"/>
    </row>
    <row r="41" spans="2:6">
      <c r="B41" s="82" t="s">
        <v>16</v>
      </c>
      <c r="C41" s="83" t="s">
        <v>55</v>
      </c>
      <c r="D41" s="71"/>
      <c r="E41" s="84"/>
      <c r="F41" s="73"/>
    </row>
    <row r="42" spans="2:6">
      <c r="B42" s="82" t="s">
        <v>17</v>
      </c>
      <c r="C42" s="83"/>
      <c r="D42" s="71"/>
      <c r="E42" s="84"/>
      <c r="F42" s="73"/>
    </row>
    <row r="43" spans="2:6" ht="15.75" thickBot="1">
      <c r="B43" s="85" t="s">
        <v>18</v>
      </c>
      <c r="C43" s="83"/>
      <c r="D43" s="71"/>
      <c r="E43" s="84"/>
      <c r="F43" s="86"/>
    </row>
    <row r="44" spans="2:6" ht="15.75" thickBot="1">
      <c r="B44" s="363" t="s">
        <v>19</v>
      </c>
      <c r="C44" s="363" t="s">
        <v>20</v>
      </c>
      <c r="D44" s="364" t="s">
        <v>21</v>
      </c>
      <c r="E44" s="365" t="s">
        <v>22</v>
      </c>
      <c r="F44" s="454" t="s">
        <v>23</v>
      </c>
    </row>
    <row r="45" spans="2:6">
      <c r="B45" s="87">
        <v>3200000000</v>
      </c>
      <c r="C45" s="87" t="s">
        <v>32</v>
      </c>
      <c r="D45" s="88">
        <v>1</v>
      </c>
      <c r="E45" s="89">
        <v>160000</v>
      </c>
      <c r="F45" s="90">
        <f>E45*D45</f>
        <v>160000</v>
      </c>
    </row>
    <row r="46" spans="2:6" ht="15.75" thickBot="1">
      <c r="B46" s="91"/>
      <c r="C46" s="92"/>
      <c r="D46" s="93"/>
      <c r="E46" s="94" t="s">
        <v>24</v>
      </c>
      <c r="F46" s="95">
        <f>F45</f>
        <v>160000</v>
      </c>
    </row>
    <row r="48" spans="2:6" ht="15.75" thickBot="1"/>
    <row r="49" spans="2:6" ht="15.75" thickBot="1">
      <c r="B49" s="361"/>
      <c r="C49" s="362" t="s">
        <v>27</v>
      </c>
      <c r="D49" s="99"/>
      <c r="E49" s="100"/>
      <c r="F49" s="101"/>
    </row>
    <row r="50" spans="2:6">
      <c r="B50" s="102" t="s">
        <v>6</v>
      </c>
      <c r="C50" s="128" t="s">
        <v>112</v>
      </c>
      <c r="D50" s="103"/>
      <c r="E50" s="104" t="s">
        <v>7</v>
      </c>
      <c r="F50" s="105"/>
    </row>
    <row r="51" spans="2:6">
      <c r="B51" s="106" t="s">
        <v>8</v>
      </c>
      <c r="C51" s="107" t="s">
        <v>56</v>
      </c>
      <c r="D51" s="108"/>
      <c r="E51" s="109"/>
      <c r="F51" s="105"/>
    </row>
    <row r="52" spans="2:6">
      <c r="B52" s="106" t="s">
        <v>10</v>
      </c>
      <c r="C52" s="110">
        <v>175991</v>
      </c>
      <c r="D52" s="111"/>
      <c r="E52" s="109" t="s">
        <v>11</v>
      </c>
      <c r="F52" s="105"/>
    </row>
    <row r="53" spans="2:6">
      <c r="B53" s="106" t="s">
        <v>12</v>
      </c>
      <c r="C53" s="110"/>
      <c r="D53" s="103"/>
      <c r="E53" s="112"/>
      <c r="F53" s="105"/>
    </row>
    <row r="54" spans="2:6">
      <c r="B54" s="97" t="s">
        <v>13</v>
      </c>
      <c r="C54" s="98">
        <v>34357</v>
      </c>
      <c r="D54" s="103"/>
      <c r="E54" s="113"/>
      <c r="F54" s="105"/>
    </row>
    <row r="55" spans="2:6">
      <c r="B55" s="106" t="s">
        <v>14</v>
      </c>
      <c r="C55" s="144" t="s">
        <v>15</v>
      </c>
      <c r="D55" s="103"/>
      <c r="E55" s="113"/>
      <c r="F55" s="105"/>
    </row>
    <row r="56" spans="2:6">
      <c r="B56" s="114" t="s">
        <v>16</v>
      </c>
      <c r="C56" s="144" t="s">
        <v>15</v>
      </c>
      <c r="D56" s="103"/>
      <c r="E56" s="116"/>
      <c r="F56" s="105"/>
    </row>
    <row r="57" spans="2:6">
      <c r="B57" s="114" t="s">
        <v>17</v>
      </c>
      <c r="C57" s="115"/>
      <c r="D57" s="103"/>
      <c r="E57" s="116"/>
      <c r="F57" s="105"/>
    </row>
    <row r="58" spans="2:6" ht="15.75" thickBot="1">
      <c r="B58" s="117" t="s">
        <v>18</v>
      </c>
      <c r="C58" s="115"/>
      <c r="D58" s="103"/>
      <c r="E58" s="116"/>
      <c r="F58" s="118"/>
    </row>
    <row r="59" spans="2:6" ht="15.75" thickBot="1">
      <c r="B59" s="363" t="s">
        <v>19</v>
      </c>
      <c r="C59" s="363" t="s">
        <v>20</v>
      </c>
      <c r="D59" s="364" t="s">
        <v>21</v>
      </c>
      <c r="E59" s="365" t="s">
        <v>22</v>
      </c>
      <c r="F59" s="454" t="s">
        <v>23</v>
      </c>
    </row>
    <row r="60" spans="2:6">
      <c r="B60" s="119">
        <v>3200000000</v>
      </c>
      <c r="C60" s="119" t="s">
        <v>32</v>
      </c>
      <c r="D60" s="120">
        <v>1</v>
      </c>
      <c r="E60" s="121">
        <v>2493180</v>
      </c>
      <c r="F60" s="122">
        <f>E60*D60</f>
        <v>2493180</v>
      </c>
    </row>
    <row r="61" spans="2:6" ht="15.75" thickBot="1">
      <c r="B61" s="123"/>
      <c r="C61" s="124"/>
      <c r="D61" s="125"/>
      <c r="E61" s="126" t="s">
        <v>24</v>
      </c>
      <c r="F61" s="127">
        <f>F60+F19</f>
        <v>2493180</v>
      </c>
    </row>
    <row r="63" spans="2:6" ht="15.75" thickBot="1"/>
    <row r="64" spans="2:6" ht="15.75" thickBot="1">
      <c r="B64" s="132"/>
      <c r="C64" s="129" t="s">
        <v>28</v>
      </c>
      <c r="D64" s="133"/>
      <c r="E64" s="134"/>
      <c r="F64" s="135"/>
    </row>
    <row r="65" spans="2:6">
      <c r="B65" s="136" t="s">
        <v>6</v>
      </c>
      <c r="C65" s="166" t="s">
        <v>107</v>
      </c>
      <c r="D65" s="137"/>
      <c r="E65" s="138" t="s">
        <v>7</v>
      </c>
      <c r="F65" s="139"/>
    </row>
    <row r="66" spans="2:6">
      <c r="B66" s="140" t="s">
        <v>8</v>
      </c>
      <c r="C66" s="141" t="s">
        <v>117</v>
      </c>
      <c r="D66" s="142"/>
      <c r="E66" s="143"/>
      <c r="F66" s="139"/>
    </row>
    <row r="67" spans="2:6">
      <c r="B67" s="140" t="s">
        <v>10</v>
      </c>
      <c r="C67" s="144">
        <v>176531</v>
      </c>
      <c r="D67" s="145"/>
      <c r="E67" s="143" t="s">
        <v>11</v>
      </c>
      <c r="F67" s="139"/>
    </row>
    <row r="68" spans="2:6">
      <c r="B68" s="140" t="s">
        <v>12</v>
      </c>
      <c r="C68" s="144"/>
      <c r="D68" s="137"/>
      <c r="E68" s="146"/>
      <c r="F68" s="139"/>
    </row>
    <row r="69" spans="2:6">
      <c r="B69" s="130" t="s">
        <v>13</v>
      </c>
      <c r="C69" s="131">
        <v>34626</v>
      </c>
      <c r="D69" s="137"/>
      <c r="E69" s="147"/>
      <c r="F69" s="139"/>
    </row>
    <row r="70" spans="2:6">
      <c r="B70" s="140" t="s">
        <v>14</v>
      </c>
      <c r="C70" s="144">
        <v>2671</v>
      </c>
      <c r="D70" s="137"/>
      <c r="E70" s="147"/>
      <c r="F70" s="139"/>
    </row>
    <row r="71" spans="2:6">
      <c r="B71" s="148" t="s">
        <v>16</v>
      </c>
      <c r="C71" s="149">
        <v>7162</v>
      </c>
      <c r="D71" s="137"/>
      <c r="E71" s="150"/>
      <c r="F71" s="139"/>
    </row>
    <row r="72" spans="2:6">
      <c r="B72" s="148" t="s">
        <v>17</v>
      </c>
      <c r="C72" s="149"/>
      <c r="D72" s="137"/>
      <c r="E72" s="150"/>
      <c r="F72" s="139"/>
    </row>
    <row r="73" spans="2:6" ht="15.75" thickBot="1">
      <c r="B73" s="151" t="s">
        <v>18</v>
      </c>
      <c r="C73" s="149"/>
      <c r="D73" s="137"/>
      <c r="E73" s="150"/>
      <c r="F73" s="152"/>
    </row>
    <row r="74" spans="2:6" ht="15.75" thickBot="1">
      <c r="B74" s="153" t="s">
        <v>19</v>
      </c>
      <c r="C74" s="153" t="s">
        <v>20</v>
      </c>
      <c r="D74" s="154" t="s">
        <v>21</v>
      </c>
      <c r="E74" s="155" t="s">
        <v>22</v>
      </c>
      <c r="F74" s="156" t="s">
        <v>23</v>
      </c>
    </row>
    <row r="75" spans="2:6">
      <c r="B75" s="157" t="s">
        <v>134</v>
      </c>
      <c r="C75" s="157" t="s">
        <v>135</v>
      </c>
      <c r="D75" s="158">
        <v>1</v>
      </c>
      <c r="E75" s="159">
        <v>85140</v>
      </c>
      <c r="F75" s="160">
        <v>85140</v>
      </c>
    </row>
    <row r="76" spans="2:6" ht="15.75" thickBot="1">
      <c r="B76" s="161"/>
      <c r="C76" s="162"/>
      <c r="D76" s="163"/>
      <c r="E76" s="164" t="s">
        <v>24</v>
      </c>
      <c r="F76" s="165">
        <f>F75</f>
        <v>85140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8"/>
  <sheetViews>
    <sheetView topLeftCell="A55" workbookViewId="0">
      <selection activeCell="F73" sqref="B58:F73"/>
    </sheetView>
  </sheetViews>
  <sheetFormatPr baseColWidth="10" defaultRowHeight="15"/>
  <cols>
    <col min="2" max="2" width="35.28515625" style="183" customWidth="1"/>
    <col min="3" max="3" width="41.28515625" style="215" customWidth="1"/>
    <col min="4" max="4" width="11.42578125" style="215"/>
    <col min="5" max="5" width="12.28515625" style="293" bestFit="1" customWidth="1"/>
    <col min="6" max="6" width="11.42578125" style="293"/>
  </cols>
  <sheetData>
    <row r="2" spans="2:6" s="167" customFormat="1">
      <c r="B2" s="183"/>
      <c r="C2" s="215"/>
      <c r="D2" s="215"/>
      <c r="E2" s="293"/>
      <c r="F2" s="293"/>
    </row>
    <row r="3" spans="2:6" ht="15.75" thickBot="1"/>
    <row r="4" spans="2:6" ht="15.75" thickBot="1">
      <c r="B4" s="218"/>
      <c r="C4" s="129" t="s">
        <v>38</v>
      </c>
      <c r="D4" s="219"/>
      <c r="E4" s="334"/>
      <c r="F4" s="335"/>
    </row>
    <row r="5" spans="2:6">
      <c r="B5" s="222" t="s">
        <v>6</v>
      </c>
      <c r="C5" s="249" t="s">
        <v>95</v>
      </c>
      <c r="D5" s="219"/>
      <c r="E5" s="223" t="s">
        <v>7</v>
      </c>
      <c r="F5" s="336"/>
    </row>
    <row r="6" spans="2:6">
      <c r="B6" s="225" t="s">
        <v>8</v>
      </c>
      <c r="C6" s="250" t="s">
        <v>94</v>
      </c>
      <c r="D6" s="243"/>
      <c r="E6" s="226"/>
      <c r="F6" s="336"/>
    </row>
    <row r="7" spans="2:6">
      <c r="B7" s="225" t="s">
        <v>10</v>
      </c>
      <c r="C7" s="251">
        <v>174668</v>
      </c>
      <c r="D7" s="244"/>
      <c r="E7" s="226" t="s">
        <v>11</v>
      </c>
      <c r="F7" s="336"/>
    </row>
    <row r="8" spans="2:6">
      <c r="B8" s="225" t="s">
        <v>12</v>
      </c>
      <c r="C8" s="251"/>
      <c r="D8" s="219"/>
      <c r="E8" s="227"/>
      <c r="F8" s="336"/>
    </row>
    <row r="9" spans="2:6">
      <c r="B9" s="130" t="s">
        <v>13</v>
      </c>
      <c r="C9" s="252">
        <v>33434</v>
      </c>
      <c r="D9" s="219"/>
      <c r="E9" s="294"/>
      <c r="F9" s="336"/>
    </row>
    <row r="10" spans="2:6">
      <c r="B10" s="225" t="s">
        <v>14</v>
      </c>
      <c r="C10" s="251"/>
      <c r="D10" s="219"/>
      <c r="E10" s="294"/>
      <c r="F10" s="336"/>
    </row>
    <row r="11" spans="2:6">
      <c r="B11" s="229" t="s">
        <v>16</v>
      </c>
      <c r="C11" s="253">
        <v>7177</v>
      </c>
      <c r="D11" s="219"/>
      <c r="E11" s="294"/>
      <c r="F11" s="336"/>
    </row>
    <row r="12" spans="2:6">
      <c r="B12" s="229" t="s">
        <v>17</v>
      </c>
      <c r="C12" s="253"/>
      <c r="D12" s="219"/>
      <c r="E12" s="294"/>
      <c r="F12" s="336"/>
    </row>
    <row r="13" spans="2:6" ht="15.75" thickBot="1">
      <c r="B13" s="231" t="s">
        <v>18</v>
      </c>
      <c r="C13" s="253"/>
      <c r="D13" s="219"/>
      <c r="E13" s="294"/>
      <c r="F13" s="337"/>
    </row>
    <row r="14" spans="2:6" ht="15.75" thickBot="1">
      <c r="B14" s="242" t="s">
        <v>19</v>
      </c>
      <c r="C14" s="254" t="s">
        <v>20</v>
      </c>
      <c r="D14" s="260" t="s">
        <v>21</v>
      </c>
      <c r="E14" s="233" t="s">
        <v>22</v>
      </c>
      <c r="F14" s="338" t="s">
        <v>23</v>
      </c>
    </row>
    <row r="15" spans="2:6">
      <c r="B15" s="267" t="s">
        <v>91</v>
      </c>
      <c r="C15" s="262" t="s">
        <v>96</v>
      </c>
      <c r="D15" s="261">
        <v>2</v>
      </c>
      <c r="E15" s="235">
        <v>236250</v>
      </c>
      <c r="F15" s="339">
        <f>E15*2</f>
        <v>472500</v>
      </c>
    </row>
    <row r="16" spans="2:6" ht="15.75" thickBot="1">
      <c r="B16" s="263"/>
      <c r="C16" s="264"/>
      <c r="D16" s="246"/>
      <c r="E16" s="340" t="s">
        <v>24</v>
      </c>
      <c r="F16" s="341">
        <f>F15</f>
        <v>472500</v>
      </c>
    </row>
    <row r="18" spans="2:6" ht="15.75" thickBot="1"/>
    <row r="19" spans="2:6" ht="15.75" thickBot="1">
      <c r="B19" s="218"/>
      <c r="C19" s="129" t="s">
        <v>39</v>
      </c>
      <c r="D19" s="219"/>
      <c r="E19" s="334"/>
      <c r="F19" s="335"/>
    </row>
    <row r="20" spans="2:6">
      <c r="B20" s="222" t="s">
        <v>6</v>
      </c>
      <c r="C20" s="249" t="s">
        <v>95</v>
      </c>
      <c r="D20" s="219"/>
      <c r="E20" s="223" t="s">
        <v>7</v>
      </c>
      <c r="F20" s="336"/>
    </row>
    <row r="21" spans="2:6">
      <c r="B21" s="225" t="s">
        <v>8</v>
      </c>
      <c r="C21" s="250" t="s">
        <v>94</v>
      </c>
      <c r="D21" s="243"/>
      <c r="E21" s="226"/>
      <c r="F21" s="336"/>
    </row>
    <row r="22" spans="2:6">
      <c r="B22" s="225" t="s">
        <v>10</v>
      </c>
      <c r="C22" s="251"/>
      <c r="D22" s="244"/>
      <c r="E22" s="226" t="s">
        <v>11</v>
      </c>
      <c r="F22" s="336"/>
    </row>
    <row r="23" spans="2:6">
      <c r="B23" s="225" t="s">
        <v>12</v>
      </c>
      <c r="C23" s="251"/>
      <c r="D23" s="219"/>
      <c r="E23" s="227"/>
      <c r="F23" s="336"/>
    </row>
    <row r="24" spans="2:6">
      <c r="B24" s="130" t="s">
        <v>13</v>
      </c>
      <c r="C24" s="252">
        <v>33371</v>
      </c>
      <c r="D24" s="219"/>
      <c r="E24" s="294"/>
      <c r="F24" s="336"/>
    </row>
    <row r="25" spans="2:6">
      <c r="B25" s="225" t="s">
        <v>14</v>
      </c>
      <c r="C25" s="251"/>
      <c r="D25" s="219"/>
      <c r="E25" s="294"/>
      <c r="F25" s="336"/>
    </row>
    <row r="26" spans="2:6">
      <c r="B26" s="229" t="s">
        <v>16</v>
      </c>
      <c r="C26" s="253">
        <v>7165</v>
      </c>
      <c r="D26" s="219"/>
      <c r="E26" s="294"/>
      <c r="F26" s="336"/>
    </row>
    <row r="27" spans="2:6">
      <c r="B27" s="229" t="s">
        <v>17</v>
      </c>
      <c r="C27" s="253"/>
      <c r="D27" s="219"/>
      <c r="E27" s="294"/>
      <c r="F27" s="336"/>
    </row>
    <row r="28" spans="2:6" ht="15.75" thickBot="1">
      <c r="B28" s="231" t="s">
        <v>18</v>
      </c>
      <c r="C28" s="253" t="s">
        <v>83</v>
      </c>
      <c r="D28" s="219"/>
      <c r="E28" s="294"/>
      <c r="F28" s="337"/>
    </row>
    <row r="29" spans="2:6" ht="15.75" thickBot="1">
      <c r="B29" s="242" t="s">
        <v>19</v>
      </c>
      <c r="C29" s="256" t="s">
        <v>20</v>
      </c>
      <c r="D29" s="260" t="s">
        <v>21</v>
      </c>
      <c r="E29" s="233" t="s">
        <v>22</v>
      </c>
      <c r="F29" s="338" t="s">
        <v>23</v>
      </c>
    </row>
    <row r="30" spans="2:6" s="167" customFormat="1" ht="15.75" thickBot="1">
      <c r="B30" s="268" t="s">
        <v>84</v>
      </c>
      <c r="C30" s="265" t="s">
        <v>102</v>
      </c>
      <c r="D30" s="269">
        <v>8</v>
      </c>
      <c r="E30" s="233">
        <v>45675</v>
      </c>
      <c r="F30" s="342">
        <f>E30*8</f>
        <v>365400</v>
      </c>
    </row>
    <row r="31" spans="2:6" s="167" customFormat="1" ht="15.75" thickBot="1">
      <c r="B31" s="268" t="s">
        <v>92</v>
      </c>
      <c r="C31" s="265" t="s">
        <v>103</v>
      </c>
      <c r="D31" s="269">
        <v>8</v>
      </c>
      <c r="E31" s="233">
        <v>70868</v>
      </c>
      <c r="F31" s="342">
        <f>E31*8</f>
        <v>566944</v>
      </c>
    </row>
    <row r="32" spans="2:6" s="167" customFormat="1" ht="15.75" thickBot="1">
      <c r="B32" s="268" t="s">
        <v>93</v>
      </c>
      <c r="C32" s="265" t="s">
        <v>104</v>
      </c>
      <c r="D32" s="269">
        <v>2</v>
      </c>
      <c r="E32" s="233">
        <v>79959</v>
      </c>
      <c r="F32" s="342">
        <f>E32*2</f>
        <v>159918</v>
      </c>
    </row>
    <row r="33" spans="2:6" s="167" customFormat="1" ht="15.75" thickBot="1">
      <c r="B33" s="268">
        <v>1110000</v>
      </c>
      <c r="C33" s="265" t="s">
        <v>34</v>
      </c>
      <c r="D33" s="269">
        <v>1</v>
      </c>
      <c r="E33" s="233">
        <v>280000</v>
      </c>
      <c r="F33" s="233">
        <v>280000</v>
      </c>
    </row>
    <row r="34" spans="2:6" s="167" customFormat="1" ht="15.75" thickBot="1">
      <c r="B34" s="268" t="s">
        <v>101</v>
      </c>
      <c r="C34" s="265" t="s">
        <v>105</v>
      </c>
      <c r="D34" s="269">
        <v>1</v>
      </c>
      <c r="E34" s="233">
        <v>250000</v>
      </c>
      <c r="F34" s="233">
        <v>250000</v>
      </c>
    </row>
    <row r="35" spans="2:6" s="167" customFormat="1" ht="15.75" thickBot="1">
      <c r="B35" s="268" t="s">
        <v>97</v>
      </c>
      <c r="C35" s="265" t="s">
        <v>106</v>
      </c>
      <c r="D35" s="269">
        <v>2</v>
      </c>
      <c r="E35" s="233">
        <v>206964</v>
      </c>
      <c r="F35" s="342">
        <f>E35*2</f>
        <v>413928</v>
      </c>
    </row>
    <row r="36" spans="2:6" s="167" customFormat="1" ht="15.75" thickBot="1">
      <c r="B36" s="268" t="s">
        <v>98</v>
      </c>
      <c r="C36" s="265" t="s">
        <v>100</v>
      </c>
      <c r="D36" s="269">
        <v>30</v>
      </c>
      <c r="E36" s="233">
        <v>0</v>
      </c>
      <c r="F36" s="233">
        <v>0</v>
      </c>
    </row>
    <row r="37" spans="2:6" s="167" customFormat="1" ht="15.75" thickBot="1">
      <c r="B37" s="268" t="s">
        <v>99</v>
      </c>
      <c r="C37" s="265" t="s">
        <v>100</v>
      </c>
      <c r="D37" s="269">
        <v>30</v>
      </c>
      <c r="E37" s="233">
        <v>0</v>
      </c>
      <c r="F37" s="233">
        <v>0</v>
      </c>
    </row>
    <row r="38" spans="2:6" ht="15.75" thickBot="1">
      <c r="B38" s="268"/>
      <c r="C38" s="265"/>
      <c r="D38" s="269"/>
      <c r="E38" s="233"/>
      <c r="F38" s="342"/>
    </row>
    <row r="39" spans="2:6" ht="15.75" thickBot="1">
      <c r="B39" s="268"/>
      <c r="C39" s="265"/>
      <c r="D39" s="266"/>
      <c r="E39" s="343" t="s">
        <v>24</v>
      </c>
      <c r="F39" s="341">
        <f>F30+F31+F32+F33+F34+F35</f>
        <v>2036190</v>
      </c>
    </row>
    <row r="40" spans="2:6">
      <c r="C40" s="265"/>
    </row>
    <row r="41" spans="2:6" ht="15.75" thickBot="1"/>
    <row r="42" spans="2:6" ht="15.75" thickBot="1">
      <c r="B42" s="218"/>
      <c r="C42" s="129" t="s">
        <v>40</v>
      </c>
      <c r="D42" s="219"/>
      <c r="E42" s="334"/>
      <c r="F42" s="335"/>
    </row>
    <row r="43" spans="2:6">
      <c r="B43" s="222" t="s">
        <v>6</v>
      </c>
      <c r="C43" s="255" t="s">
        <v>79</v>
      </c>
      <c r="D43" s="219"/>
      <c r="E43" s="223" t="s">
        <v>7</v>
      </c>
      <c r="F43" s="336"/>
    </row>
    <row r="44" spans="2:6">
      <c r="B44" s="225" t="s">
        <v>8</v>
      </c>
      <c r="C44" s="250" t="s">
        <v>80</v>
      </c>
      <c r="D44" s="243"/>
      <c r="E44" s="226"/>
      <c r="F44" s="336"/>
    </row>
    <row r="45" spans="2:6">
      <c r="B45" s="225" t="s">
        <v>10</v>
      </c>
      <c r="C45" s="251">
        <v>174338</v>
      </c>
      <c r="D45" s="244"/>
      <c r="E45" s="226" t="s">
        <v>11</v>
      </c>
      <c r="F45" s="336"/>
    </row>
    <row r="46" spans="2:6">
      <c r="B46" s="225" t="s">
        <v>12</v>
      </c>
      <c r="C46" s="251"/>
      <c r="D46" s="219"/>
      <c r="E46" s="227"/>
      <c r="F46" s="336"/>
    </row>
    <row r="47" spans="2:6">
      <c r="B47" s="130" t="s">
        <v>13</v>
      </c>
      <c r="C47" s="252">
        <v>33187</v>
      </c>
      <c r="D47" s="219"/>
      <c r="E47" s="294"/>
      <c r="F47" s="336"/>
    </row>
    <row r="48" spans="2:6">
      <c r="B48" s="225" t="s">
        <v>14</v>
      </c>
      <c r="C48" s="251" t="s">
        <v>78</v>
      </c>
      <c r="D48" s="219"/>
      <c r="E48" s="294"/>
      <c r="F48" s="336"/>
    </row>
    <row r="49" spans="2:6">
      <c r="B49" s="229" t="s">
        <v>16</v>
      </c>
      <c r="C49" s="253">
        <v>7074</v>
      </c>
      <c r="D49" s="219"/>
      <c r="E49" s="294"/>
      <c r="F49" s="336"/>
    </row>
    <row r="50" spans="2:6">
      <c r="B50" s="229" t="s">
        <v>17</v>
      </c>
      <c r="C50" s="253"/>
      <c r="D50" s="219"/>
      <c r="E50" s="294"/>
      <c r="F50" s="336"/>
    </row>
    <row r="51" spans="2:6" ht="15.75" thickBot="1">
      <c r="B51" s="231" t="s">
        <v>18</v>
      </c>
      <c r="C51" s="253" t="s">
        <v>83</v>
      </c>
      <c r="D51" s="219"/>
      <c r="E51" s="294"/>
      <c r="F51" s="337"/>
    </row>
    <row r="52" spans="2:6" ht="15.75" thickBot="1">
      <c r="B52" s="216" t="s">
        <v>19</v>
      </c>
      <c r="C52" s="256" t="s">
        <v>20</v>
      </c>
      <c r="D52" s="245" t="s">
        <v>21</v>
      </c>
      <c r="E52" s="233" t="s">
        <v>22</v>
      </c>
      <c r="F52" s="338" t="s">
        <v>23</v>
      </c>
    </row>
    <row r="53" spans="2:6">
      <c r="B53" s="217">
        <v>38827</v>
      </c>
      <c r="C53" s="257" t="s">
        <v>81</v>
      </c>
      <c r="D53" s="247">
        <v>2</v>
      </c>
      <c r="E53" s="235">
        <v>25000</v>
      </c>
      <c r="F53" s="339">
        <f>E53*D53</f>
        <v>50000</v>
      </c>
    </row>
    <row r="54" spans="2:6" s="167" customFormat="1">
      <c r="B54" s="240">
        <v>352060000</v>
      </c>
      <c r="C54" s="258" t="s">
        <v>82</v>
      </c>
      <c r="D54" s="248">
        <v>1</v>
      </c>
      <c r="E54" s="241">
        <v>40150</v>
      </c>
      <c r="F54" s="344">
        <v>40150</v>
      </c>
    </row>
    <row r="55" spans="2:6" ht="15.75" thickBot="1">
      <c r="B55" s="237"/>
      <c r="C55" s="259"/>
      <c r="D55" s="246"/>
      <c r="E55" s="340" t="s">
        <v>24</v>
      </c>
      <c r="F55" s="341">
        <f>F53+F54</f>
        <v>90150</v>
      </c>
    </row>
    <row r="57" spans="2:6" ht="15.75" thickBot="1"/>
    <row r="58" spans="2:6" ht="15.75" thickBot="1">
      <c r="B58" s="218"/>
      <c r="C58" s="129" t="s">
        <v>41</v>
      </c>
      <c r="D58" s="219"/>
      <c r="E58" s="334"/>
      <c r="F58" s="335"/>
    </row>
    <row r="59" spans="2:6">
      <c r="B59" s="222" t="s">
        <v>6</v>
      </c>
      <c r="C59" s="255" t="s">
        <v>133</v>
      </c>
      <c r="D59" s="219"/>
      <c r="E59" s="223" t="s">
        <v>7</v>
      </c>
      <c r="F59" s="336"/>
    </row>
    <row r="60" spans="2:6">
      <c r="B60" s="225" t="s">
        <v>8</v>
      </c>
      <c r="C60" s="250" t="s">
        <v>153</v>
      </c>
      <c r="D60" s="243"/>
      <c r="E60" s="226"/>
      <c r="F60" s="336"/>
    </row>
    <row r="61" spans="2:6">
      <c r="B61" s="225" t="s">
        <v>10</v>
      </c>
      <c r="C61" s="251">
        <v>176765</v>
      </c>
      <c r="D61" s="244"/>
      <c r="E61" s="226" t="s">
        <v>11</v>
      </c>
      <c r="F61" s="336"/>
    </row>
    <row r="62" spans="2:6">
      <c r="B62" s="225" t="s">
        <v>12</v>
      </c>
      <c r="C62" s="251"/>
      <c r="D62" s="219"/>
      <c r="E62" s="227"/>
      <c r="F62" s="336"/>
    </row>
    <row r="63" spans="2:6">
      <c r="B63" s="130" t="s">
        <v>13</v>
      </c>
      <c r="C63" s="252">
        <v>34600</v>
      </c>
      <c r="D63" s="219"/>
      <c r="E63" s="294"/>
      <c r="F63" s="336"/>
    </row>
    <row r="64" spans="2:6">
      <c r="B64" s="225" t="s">
        <v>14</v>
      </c>
      <c r="C64" s="251">
        <v>4500036516</v>
      </c>
      <c r="D64" s="219"/>
      <c r="E64" s="294"/>
      <c r="F64" s="336"/>
    </row>
    <row r="65" spans="2:6">
      <c r="B65" s="229" t="s">
        <v>16</v>
      </c>
      <c r="C65" s="253"/>
      <c r="D65" s="219"/>
      <c r="E65" s="294"/>
      <c r="F65" s="336"/>
    </row>
    <row r="66" spans="2:6">
      <c r="B66" s="229" t="s">
        <v>17</v>
      </c>
      <c r="C66" s="253"/>
      <c r="D66" s="219"/>
      <c r="E66" s="294"/>
      <c r="F66" s="336"/>
    </row>
    <row r="67" spans="2:6" ht="15.75" thickBot="1">
      <c r="B67" s="231" t="s">
        <v>18</v>
      </c>
      <c r="C67" s="253"/>
      <c r="D67" s="219"/>
      <c r="E67" s="294"/>
      <c r="F67" s="337"/>
    </row>
    <row r="68" spans="2:6" ht="15.75" thickBot="1">
      <c r="B68" s="216" t="s">
        <v>19</v>
      </c>
      <c r="C68" s="256" t="s">
        <v>20</v>
      </c>
      <c r="D68" s="330" t="s">
        <v>21</v>
      </c>
      <c r="E68" s="310" t="s">
        <v>22</v>
      </c>
      <c r="F68" s="345" t="s">
        <v>23</v>
      </c>
    </row>
    <row r="69" spans="2:6" s="312" customFormat="1" ht="15.75" thickBot="1">
      <c r="B69" s="242">
        <v>553858</v>
      </c>
      <c r="C69" s="331" t="s">
        <v>154</v>
      </c>
      <c r="D69" s="333">
        <v>2</v>
      </c>
      <c r="E69" s="310">
        <v>185200</v>
      </c>
      <c r="F69" s="342">
        <f>E69*D69</f>
        <v>370400</v>
      </c>
    </row>
    <row r="70" spans="2:6" s="312" customFormat="1" ht="15.75" thickBot="1">
      <c r="B70" s="242">
        <v>554012</v>
      </c>
      <c r="C70" s="331" t="s">
        <v>155</v>
      </c>
      <c r="D70" s="333">
        <v>2</v>
      </c>
      <c r="E70" s="310">
        <v>147806</v>
      </c>
      <c r="F70" s="342">
        <f>E70*D70</f>
        <v>295612</v>
      </c>
    </row>
    <row r="71" spans="2:6" s="312" customFormat="1" ht="15.75" thickBot="1">
      <c r="B71" s="242">
        <v>553855</v>
      </c>
      <c r="C71" s="331" t="s">
        <v>156</v>
      </c>
      <c r="D71" s="333">
        <v>1</v>
      </c>
      <c r="E71" s="310">
        <v>390000</v>
      </c>
      <c r="F71" s="310">
        <v>390000</v>
      </c>
    </row>
    <row r="72" spans="2:6">
      <c r="B72" s="217">
        <v>3200000000</v>
      </c>
      <c r="C72" s="257" t="s">
        <v>32</v>
      </c>
      <c r="D72" s="332">
        <v>1</v>
      </c>
      <c r="E72" s="307">
        <v>175000</v>
      </c>
      <c r="F72" s="307">
        <v>175000</v>
      </c>
    </row>
    <row r="73" spans="2:6" ht="15.75" thickBot="1">
      <c r="B73" s="237"/>
      <c r="C73" s="259"/>
      <c r="D73" s="246"/>
      <c r="E73" s="340" t="s">
        <v>24</v>
      </c>
      <c r="F73" s="341">
        <f>F69+F70+F71+F72</f>
        <v>1231012</v>
      </c>
    </row>
    <row r="75" spans="2:6" ht="15.75" thickBot="1"/>
    <row r="76" spans="2:6" ht="15.75" thickBot="1">
      <c r="B76" s="218"/>
      <c r="C76" s="129" t="s">
        <v>42</v>
      </c>
      <c r="D76" s="219"/>
      <c r="E76" s="334"/>
      <c r="F76" s="335"/>
    </row>
    <row r="77" spans="2:6">
      <c r="B77" s="222" t="s">
        <v>6</v>
      </c>
      <c r="C77" s="270" t="s">
        <v>133</v>
      </c>
      <c r="D77" s="219"/>
      <c r="E77" s="223" t="s">
        <v>7</v>
      </c>
      <c r="F77" s="336"/>
    </row>
    <row r="78" spans="2:6">
      <c r="B78" s="225" t="s">
        <v>8</v>
      </c>
      <c r="C78" s="250" t="s">
        <v>68</v>
      </c>
      <c r="D78" s="243"/>
      <c r="E78" s="226"/>
      <c r="F78" s="336"/>
    </row>
    <row r="79" spans="2:6">
      <c r="B79" s="225" t="s">
        <v>10</v>
      </c>
      <c r="C79" s="251"/>
      <c r="D79" s="244"/>
      <c r="E79" s="226" t="s">
        <v>11</v>
      </c>
      <c r="F79" s="336"/>
    </row>
    <row r="80" spans="2:6">
      <c r="B80" s="225" t="s">
        <v>12</v>
      </c>
      <c r="C80" s="251"/>
      <c r="D80" s="219"/>
      <c r="E80" s="227"/>
      <c r="F80" s="336"/>
    </row>
    <row r="81" spans="2:6">
      <c r="B81" s="130" t="s">
        <v>13</v>
      </c>
      <c r="C81" s="252"/>
      <c r="D81" s="219"/>
      <c r="E81" s="294"/>
      <c r="F81" s="336"/>
    </row>
    <row r="82" spans="2:6">
      <c r="B82" s="225" t="s">
        <v>14</v>
      </c>
      <c r="C82" s="251"/>
      <c r="D82" s="219"/>
      <c r="E82" s="294"/>
      <c r="F82" s="336"/>
    </row>
    <row r="83" spans="2:6">
      <c r="B83" s="229" t="s">
        <v>16</v>
      </c>
      <c r="C83" s="253"/>
      <c r="D83" s="219"/>
      <c r="E83" s="294"/>
      <c r="F83" s="336"/>
    </row>
    <row r="84" spans="2:6">
      <c r="B84" s="229" t="s">
        <v>17</v>
      </c>
      <c r="C84" s="253"/>
      <c r="D84" s="219"/>
      <c r="E84" s="294"/>
      <c r="F84" s="336"/>
    </row>
    <row r="85" spans="2:6" ht="15.75" thickBot="1">
      <c r="B85" s="231" t="s">
        <v>18</v>
      </c>
      <c r="C85" s="253"/>
      <c r="D85" s="219"/>
      <c r="E85" s="294"/>
      <c r="F85" s="337"/>
    </row>
    <row r="86" spans="2:6" ht="15.75" thickBot="1">
      <c r="B86" s="216" t="s">
        <v>19</v>
      </c>
      <c r="C86" s="256" t="s">
        <v>20</v>
      </c>
      <c r="D86" s="245" t="s">
        <v>21</v>
      </c>
      <c r="E86" s="233" t="s">
        <v>22</v>
      </c>
      <c r="F86" s="338" t="s">
        <v>23</v>
      </c>
    </row>
    <row r="87" spans="2:6">
      <c r="B87" s="217"/>
      <c r="C87" s="257"/>
      <c r="D87" s="247"/>
      <c r="E87" s="235"/>
      <c r="F87" s="339"/>
    </row>
    <row r="88" spans="2:6" ht="15.75" thickBot="1">
      <c r="B88" s="237"/>
      <c r="C88" s="259"/>
      <c r="D88" s="246"/>
      <c r="E88" s="340" t="s">
        <v>24</v>
      </c>
      <c r="F88" s="341">
        <f>F87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9"/>
  <sheetViews>
    <sheetView topLeftCell="A49" workbookViewId="0">
      <selection activeCell="C50" sqref="C50"/>
    </sheetView>
  </sheetViews>
  <sheetFormatPr baseColWidth="10" defaultRowHeight="15"/>
  <cols>
    <col min="2" max="2" width="35.28515625" customWidth="1"/>
    <col min="3" max="3" width="53.28515625" bestFit="1" customWidth="1"/>
    <col min="5" max="6" width="11.42578125" style="186"/>
  </cols>
  <sheetData>
    <row r="2" spans="2:6" s="167" customFormat="1">
      <c r="E2" s="186"/>
      <c r="F2" s="186"/>
    </row>
    <row r="3" spans="2:6" ht="15.75" thickBot="1"/>
    <row r="4" spans="2:6" ht="15.75" thickBot="1">
      <c r="B4" s="361"/>
      <c r="C4" s="362" t="s">
        <v>45</v>
      </c>
      <c r="D4" s="352"/>
      <c r="E4" s="353"/>
      <c r="F4" s="354"/>
    </row>
    <row r="5" spans="2:6">
      <c r="B5" s="136" t="s">
        <v>6</v>
      </c>
      <c r="C5" s="289" t="s">
        <v>167</v>
      </c>
      <c r="D5" s="355"/>
      <c r="E5" s="203" t="s">
        <v>7</v>
      </c>
      <c r="F5" s="356"/>
    </row>
    <row r="6" spans="2:6">
      <c r="B6" s="140" t="s">
        <v>8</v>
      </c>
      <c r="C6" s="290" t="s">
        <v>163</v>
      </c>
      <c r="D6" s="142"/>
      <c r="E6" s="205"/>
      <c r="F6" s="356"/>
    </row>
    <row r="7" spans="2:6">
      <c r="B7" s="140" t="s">
        <v>10</v>
      </c>
      <c r="C7" s="291">
        <v>177574</v>
      </c>
      <c r="D7" s="145"/>
      <c r="E7" s="205" t="s">
        <v>11</v>
      </c>
      <c r="F7" s="356"/>
    </row>
    <row r="8" spans="2:6" ht="15.75" thickBot="1">
      <c r="B8" s="148" t="s">
        <v>12</v>
      </c>
      <c r="C8" s="292"/>
      <c r="D8" s="355"/>
      <c r="E8" s="207"/>
      <c r="F8" s="356"/>
    </row>
    <row r="9" spans="2:6" ht="15.75" thickBot="1">
      <c r="B9" s="359" t="s">
        <v>13</v>
      </c>
      <c r="C9" s="360">
        <v>35264</v>
      </c>
      <c r="D9" s="355"/>
      <c r="E9" s="355"/>
      <c r="F9" s="356"/>
    </row>
    <row r="10" spans="2:6">
      <c r="B10" s="357" t="s">
        <v>14</v>
      </c>
      <c r="C10" s="358">
        <v>141370</v>
      </c>
      <c r="D10" s="355"/>
      <c r="E10" s="355"/>
      <c r="F10" s="356"/>
    </row>
    <row r="11" spans="2:6">
      <c r="B11" s="148" t="s">
        <v>16</v>
      </c>
      <c r="C11" s="292">
        <v>7233</v>
      </c>
      <c r="D11" s="355"/>
      <c r="E11" s="355"/>
      <c r="F11" s="356"/>
    </row>
    <row r="12" spans="2:6">
      <c r="B12" s="148" t="s">
        <v>17</v>
      </c>
      <c r="C12" s="149"/>
      <c r="D12" s="355"/>
      <c r="E12" s="355"/>
      <c r="F12" s="356"/>
    </row>
    <row r="13" spans="2:6" ht="15.75" thickBot="1">
      <c r="B13" s="151" t="s">
        <v>18</v>
      </c>
      <c r="C13" s="149"/>
      <c r="D13" s="355"/>
      <c r="E13" s="355"/>
      <c r="F13" s="356"/>
    </row>
    <row r="14" spans="2:6" ht="15.75" thickBot="1">
      <c r="B14" s="363" t="s">
        <v>19</v>
      </c>
      <c r="C14" s="363" t="s">
        <v>20</v>
      </c>
      <c r="D14" s="364" t="s">
        <v>21</v>
      </c>
      <c r="E14" s="365" t="s">
        <v>22</v>
      </c>
      <c r="F14" s="366" t="s">
        <v>23</v>
      </c>
    </row>
    <row r="15" spans="2:6">
      <c r="B15" s="217">
        <v>9082603</v>
      </c>
      <c r="C15" s="217" t="s">
        <v>166</v>
      </c>
      <c r="D15" s="298">
        <v>2</v>
      </c>
      <c r="E15" s="235">
        <v>138000</v>
      </c>
      <c r="F15" s="339">
        <f>E15*D15</f>
        <v>276000</v>
      </c>
    </row>
    <row r="16" spans="2:6" ht="15.75" thickBot="1">
      <c r="B16" s="161"/>
      <c r="C16" s="162"/>
      <c r="D16" s="163"/>
      <c r="E16" s="214" t="s">
        <v>24</v>
      </c>
      <c r="F16" s="341">
        <f>F15</f>
        <v>276000</v>
      </c>
    </row>
    <row r="18" spans="2:6" ht="15.75" thickBot="1"/>
    <row r="19" spans="2:6" ht="15.75" thickBot="1">
      <c r="B19" s="361"/>
      <c r="C19" s="362" t="s">
        <v>46</v>
      </c>
      <c r="D19" s="352"/>
      <c r="E19" s="353"/>
      <c r="F19" s="354"/>
    </row>
    <row r="20" spans="2:6">
      <c r="B20" s="136" t="s">
        <v>6</v>
      </c>
      <c r="C20" s="166" t="s">
        <v>43</v>
      </c>
      <c r="D20" s="355"/>
      <c r="E20" s="203" t="s">
        <v>7</v>
      </c>
      <c r="F20" s="356"/>
    </row>
    <row r="21" spans="2:6">
      <c r="B21" s="140" t="s">
        <v>8</v>
      </c>
      <c r="C21" s="141" t="s">
        <v>204</v>
      </c>
      <c r="D21" s="142"/>
      <c r="E21" s="205"/>
      <c r="F21" s="356"/>
    </row>
    <row r="22" spans="2:6">
      <c r="B22" s="140" t="s">
        <v>10</v>
      </c>
      <c r="C22" s="144">
        <v>177299</v>
      </c>
      <c r="D22" s="145"/>
      <c r="E22" s="205" t="s">
        <v>11</v>
      </c>
      <c r="F22" s="356"/>
    </row>
    <row r="23" spans="2:6" ht="15.75" thickBot="1">
      <c r="B23" s="148" t="s">
        <v>12</v>
      </c>
      <c r="C23" s="149"/>
      <c r="D23" s="355"/>
      <c r="E23" s="207"/>
      <c r="F23" s="356"/>
    </row>
    <row r="24" spans="2:6" ht="15.75" thickBot="1">
      <c r="B24" s="359" t="s">
        <v>13</v>
      </c>
      <c r="C24" s="360">
        <v>35084</v>
      </c>
      <c r="D24" s="355"/>
      <c r="E24" s="355"/>
      <c r="F24" s="356"/>
    </row>
    <row r="25" spans="2:6">
      <c r="B25" s="357" t="s">
        <v>14</v>
      </c>
      <c r="C25" s="367">
        <v>743468</v>
      </c>
      <c r="D25" s="355"/>
      <c r="E25" s="355"/>
      <c r="F25" s="356"/>
    </row>
    <row r="26" spans="2:6">
      <c r="B26" s="148" t="s">
        <v>16</v>
      </c>
      <c r="C26" s="149">
        <v>7182</v>
      </c>
      <c r="D26" s="355"/>
      <c r="E26" s="355"/>
      <c r="F26" s="356"/>
    </row>
    <row r="27" spans="2:6">
      <c r="B27" s="148" t="s">
        <v>17</v>
      </c>
      <c r="C27" s="149"/>
      <c r="D27" s="355"/>
      <c r="E27" s="355"/>
      <c r="F27" s="356"/>
    </row>
    <row r="28" spans="2:6" ht="15.75" thickBot="1">
      <c r="B28" s="151" t="s">
        <v>18</v>
      </c>
      <c r="C28" s="149"/>
      <c r="D28" s="355"/>
      <c r="E28" s="355"/>
      <c r="F28" s="356"/>
    </row>
    <row r="29" spans="2:6" ht="15.75" thickBot="1">
      <c r="B29" s="363" t="s">
        <v>19</v>
      </c>
      <c r="C29" s="363" t="s">
        <v>20</v>
      </c>
      <c r="D29" s="364" t="s">
        <v>21</v>
      </c>
      <c r="E29" s="365" t="s">
        <v>22</v>
      </c>
      <c r="F29" s="366" t="s">
        <v>23</v>
      </c>
    </row>
    <row r="30" spans="2:6" s="167" customFormat="1">
      <c r="B30" s="171" t="s">
        <v>205</v>
      </c>
      <c r="C30" s="175" t="s">
        <v>206</v>
      </c>
      <c r="D30" s="175">
        <v>4</v>
      </c>
      <c r="E30" s="177">
        <v>48000</v>
      </c>
      <c r="F30" s="177">
        <f>E30*D30</f>
        <v>192000</v>
      </c>
    </row>
    <row r="31" spans="2:6" ht="15.75" thickBot="1">
      <c r="B31" s="172"/>
      <c r="C31" s="174"/>
      <c r="D31" s="163"/>
      <c r="E31" s="214" t="s">
        <v>24</v>
      </c>
      <c r="F31" s="191">
        <f>F30</f>
        <v>192000</v>
      </c>
    </row>
    <row r="33" spans="2:6" ht="15.75" thickBot="1"/>
    <row r="34" spans="2:6" ht="15.75" thickBot="1">
      <c r="B34" s="132"/>
      <c r="C34" s="129" t="s">
        <v>47</v>
      </c>
      <c r="D34" s="133"/>
      <c r="E34" s="213"/>
      <c r="F34" s="187"/>
    </row>
    <row r="35" spans="2:6">
      <c r="B35" s="136" t="s">
        <v>6</v>
      </c>
      <c r="C35" s="166" t="s">
        <v>112</v>
      </c>
      <c r="D35" s="137"/>
      <c r="E35" s="138" t="s">
        <v>7</v>
      </c>
      <c r="F35" s="188"/>
    </row>
    <row r="36" spans="2:6">
      <c r="B36" s="140" t="s">
        <v>8</v>
      </c>
      <c r="C36" s="141" t="s">
        <v>88</v>
      </c>
      <c r="D36" s="142"/>
      <c r="E36" s="143"/>
      <c r="F36" s="188"/>
    </row>
    <row r="37" spans="2:6">
      <c r="B37" s="140" t="s">
        <v>10</v>
      </c>
      <c r="C37" s="196">
        <v>174709</v>
      </c>
      <c r="D37" s="145"/>
      <c r="E37" s="143" t="s">
        <v>11</v>
      </c>
      <c r="F37" s="188"/>
    </row>
    <row r="38" spans="2:6">
      <c r="B38" s="140" t="s">
        <v>12</v>
      </c>
      <c r="C38" s="196"/>
      <c r="D38" s="137"/>
      <c r="E38" s="146"/>
      <c r="F38" s="188"/>
    </row>
    <row r="39" spans="2:6">
      <c r="B39" s="130" t="s">
        <v>13</v>
      </c>
      <c r="C39" s="197">
        <v>33328</v>
      </c>
      <c r="D39" s="137"/>
      <c r="E39" s="137"/>
      <c r="F39" s="188"/>
    </row>
    <row r="40" spans="2:6">
      <c r="B40" s="140" t="s">
        <v>14</v>
      </c>
      <c r="C40" s="196">
        <v>4700004597</v>
      </c>
      <c r="D40" s="137"/>
      <c r="E40" s="137"/>
      <c r="F40" s="188"/>
    </row>
    <row r="41" spans="2:6">
      <c r="B41" s="148" t="s">
        <v>16</v>
      </c>
      <c r="C41" s="149"/>
      <c r="D41" s="137"/>
      <c r="E41" s="137"/>
      <c r="F41" s="188"/>
    </row>
    <row r="42" spans="2:6">
      <c r="B42" s="148" t="s">
        <v>17</v>
      </c>
      <c r="C42" s="149"/>
      <c r="D42" s="137"/>
      <c r="E42" s="137"/>
      <c r="F42" s="188"/>
    </row>
    <row r="43" spans="2:6" ht="15.75" thickBot="1">
      <c r="B43" s="151" t="s">
        <v>18</v>
      </c>
      <c r="C43" s="149"/>
      <c r="D43" s="137"/>
      <c r="E43" s="137"/>
      <c r="F43" s="189"/>
    </row>
    <row r="44" spans="2:6" ht="15.75" thickBot="1">
      <c r="B44" s="153" t="s">
        <v>19</v>
      </c>
      <c r="C44" s="153" t="s">
        <v>20</v>
      </c>
      <c r="D44" s="154" t="s">
        <v>21</v>
      </c>
      <c r="E44" s="155" t="s">
        <v>22</v>
      </c>
      <c r="F44" s="190" t="s">
        <v>23</v>
      </c>
    </row>
    <row r="45" spans="2:6">
      <c r="B45" s="157">
        <v>9910000003</v>
      </c>
      <c r="C45" s="157" t="s">
        <v>128</v>
      </c>
      <c r="D45" s="158">
        <v>1</v>
      </c>
      <c r="E45" s="159">
        <v>250000</v>
      </c>
      <c r="F45" s="159">
        <v>250000</v>
      </c>
    </row>
    <row r="46" spans="2:6" ht="15.75" thickBot="1">
      <c r="B46" s="161"/>
      <c r="C46" s="162"/>
      <c r="D46" s="163"/>
      <c r="E46" s="214" t="s">
        <v>24</v>
      </c>
      <c r="F46" s="191">
        <f>F45</f>
        <v>250000</v>
      </c>
    </row>
    <row r="48" spans="2:6" ht="15.75" thickBot="1"/>
    <row r="49" spans="2:6" ht="15.75" thickBot="1">
      <c r="B49" s="132"/>
      <c r="C49" s="129" t="s">
        <v>48</v>
      </c>
      <c r="D49" s="133"/>
      <c r="E49" s="213"/>
      <c r="F49" s="187"/>
    </row>
    <row r="50" spans="2:6">
      <c r="B50" s="136" t="s">
        <v>6</v>
      </c>
      <c r="C50" s="166"/>
      <c r="D50" s="137"/>
      <c r="E50" s="138" t="s">
        <v>7</v>
      </c>
      <c r="F50" s="188"/>
    </row>
    <row r="51" spans="2:6">
      <c r="B51" s="140" t="s">
        <v>8</v>
      </c>
      <c r="C51" s="141"/>
      <c r="D51" s="142"/>
      <c r="E51" s="143"/>
      <c r="F51" s="188"/>
    </row>
    <row r="52" spans="2:6">
      <c r="B52" s="140" t="s">
        <v>10</v>
      </c>
      <c r="C52" s="144"/>
      <c r="D52" s="145"/>
      <c r="E52" s="143" t="s">
        <v>11</v>
      </c>
      <c r="F52" s="188"/>
    </row>
    <row r="53" spans="2:6">
      <c r="B53" s="140" t="s">
        <v>12</v>
      </c>
      <c r="C53" s="144"/>
      <c r="D53" s="137"/>
      <c r="E53" s="146"/>
      <c r="F53" s="188"/>
    </row>
    <row r="54" spans="2:6">
      <c r="B54" s="130" t="s">
        <v>13</v>
      </c>
      <c r="C54" s="131"/>
      <c r="D54" s="137"/>
      <c r="E54" s="137"/>
      <c r="F54" s="188"/>
    </row>
    <row r="55" spans="2:6">
      <c r="B55" s="140" t="s">
        <v>14</v>
      </c>
      <c r="C55" s="144"/>
      <c r="D55" s="137"/>
      <c r="E55" s="137"/>
      <c r="F55" s="188"/>
    </row>
    <row r="56" spans="2:6">
      <c r="B56" s="148" t="s">
        <v>16</v>
      </c>
      <c r="C56" s="149"/>
      <c r="D56" s="137"/>
      <c r="E56" s="137"/>
      <c r="F56" s="188"/>
    </row>
    <row r="57" spans="2:6">
      <c r="B57" s="148" t="s">
        <v>17</v>
      </c>
      <c r="C57" s="149"/>
      <c r="D57" s="137"/>
      <c r="E57" s="137"/>
      <c r="F57" s="188"/>
    </row>
    <row r="58" spans="2:6" ht="15.75" thickBot="1">
      <c r="B58" s="151" t="s">
        <v>18</v>
      </c>
      <c r="C58" s="149"/>
      <c r="D58" s="137"/>
      <c r="E58" s="137"/>
      <c r="F58" s="189"/>
    </row>
    <row r="59" spans="2:6" ht="15.75" thickBot="1">
      <c r="B59" s="153" t="s">
        <v>19</v>
      </c>
      <c r="C59" s="153" t="s">
        <v>20</v>
      </c>
      <c r="D59" s="154" t="s">
        <v>21</v>
      </c>
      <c r="E59" s="155" t="s">
        <v>22</v>
      </c>
      <c r="F59" s="190" t="s">
        <v>23</v>
      </c>
    </row>
    <row r="60" spans="2:6" s="167" customFormat="1">
      <c r="B60" s="171" t="s">
        <v>84</v>
      </c>
      <c r="C60" s="175" t="s">
        <v>186</v>
      </c>
      <c r="D60" s="175">
        <v>6</v>
      </c>
      <c r="E60" s="177">
        <v>47304</v>
      </c>
      <c r="F60" s="177">
        <f>E60*D60</f>
        <v>283824</v>
      </c>
    </row>
    <row r="61" spans="2:6" ht="15.75" thickBot="1">
      <c r="B61" s="172"/>
      <c r="C61" s="174"/>
      <c r="D61" s="163"/>
      <c r="E61" s="214" t="s">
        <v>24</v>
      </c>
      <c r="F61" s="191">
        <f>F60</f>
        <v>283824</v>
      </c>
    </row>
    <row r="63" spans="2:6" ht="15.75" thickBot="1"/>
    <row r="64" spans="2:6" ht="15.75" thickBot="1">
      <c r="B64" s="132"/>
      <c r="C64" s="129" t="s">
        <v>49</v>
      </c>
      <c r="D64" s="133"/>
      <c r="E64" s="213"/>
      <c r="F64" s="187"/>
    </row>
    <row r="65" spans="2:6">
      <c r="B65" s="136" t="s">
        <v>6</v>
      </c>
      <c r="C65" s="166" t="s">
        <v>43</v>
      </c>
      <c r="D65" s="137"/>
      <c r="E65" s="138" t="s">
        <v>7</v>
      </c>
      <c r="F65" s="188"/>
    </row>
    <row r="66" spans="2:6">
      <c r="B66" s="140" t="s">
        <v>8</v>
      </c>
      <c r="C66" s="141" t="s">
        <v>69</v>
      </c>
      <c r="D66" s="142"/>
      <c r="E66" s="143"/>
      <c r="F66" s="188"/>
    </row>
    <row r="67" spans="2:6">
      <c r="B67" s="140" t="s">
        <v>10</v>
      </c>
      <c r="C67" s="144">
        <v>174020</v>
      </c>
      <c r="D67" s="145"/>
      <c r="E67" s="143" t="s">
        <v>11</v>
      </c>
      <c r="F67" s="188"/>
    </row>
    <row r="68" spans="2:6">
      <c r="B68" s="140" t="s">
        <v>12</v>
      </c>
      <c r="C68" s="144"/>
      <c r="D68" s="137"/>
      <c r="E68" s="146"/>
      <c r="F68" s="188"/>
    </row>
    <row r="69" spans="2:6">
      <c r="B69" s="130" t="s">
        <v>13</v>
      </c>
      <c r="C69" s="131"/>
      <c r="D69" s="137"/>
      <c r="E69" s="137"/>
      <c r="F69" s="188"/>
    </row>
    <row r="70" spans="2:6">
      <c r="B70" s="140" t="s">
        <v>14</v>
      </c>
      <c r="C70" s="144"/>
      <c r="D70" s="137"/>
      <c r="E70" s="137"/>
      <c r="F70" s="188"/>
    </row>
    <row r="71" spans="2:6">
      <c r="B71" s="148" t="s">
        <v>16</v>
      </c>
      <c r="C71" s="149"/>
      <c r="D71" s="137"/>
      <c r="E71" s="137"/>
      <c r="F71" s="188"/>
    </row>
    <row r="72" spans="2:6">
      <c r="B72" s="148" t="s">
        <v>17</v>
      </c>
      <c r="C72" s="149"/>
      <c r="D72" s="137"/>
      <c r="E72" s="137"/>
      <c r="F72" s="188"/>
    </row>
    <row r="73" spans="2:6" ht="15.75" thickBot="1">
      <c r="B73" s="151" t="s">
        <v>18</v>
      </c>
      <c r="C73" s="149"/>
      <c r="D73" s="137"/>
      <c r="E73" s="137"/>
      <c r="F73" s="189"/>
    </row>
    <row r="74" spans="2:6" ht="15.75" thickBot="1">
      <c r="B74" s="153" t="s">
        <v>19</v>
      </c>
      <c r="C74" s="153" t="s">
        <v>20</v>
      </c>
      <c r="D74" s="279" t="s">
        <v>21</v>
      </c>
      <c r="E74" s="280" t="s">
        <v>22</v>
      </c>
      <c r="F74" s="281" t="s">
        <v>23</v>
      </c>
    </row>
    <row r="75" spans="2:6" s="167" customFormat="1">
      <c r="B75" s="272" t="s">
        <v>122</v>
      </c>
      <c r="C75" s="273" t="s">
        <v>118</v>
      </c>
      <c r="D75" s="157">
        <v>1</v>
      </c>
      <c r="E75" s="284">
        <v>24570</v>
      </c>
      <c r="F75" s="193">
        <f>E75*D75</f>
        <v>24570</v>
      </c>
    </row>
    <row r="76" spans="2:6" s="167" customFormat="1">
      <c r="B76" s="275">
        <v>90044</v>
      </c>
      <c r="C76" s="276" t="s">
        <v>119</v>
      </c>
      <c r="D76" s="275">
        <v>2</v>
      </c>
      <c r="E76" s="285">
        <v>12870</v>
      </c>
      <c r="F76" s="282">
        <f>E76*D76</f>
        <v>25740</v>
      </c>
    </row>
    <row r="77" spans="2:6" s="167" customFormat="1">
      <c r="B77" s="275">
        <v>9178</v>
      </c>
      <c r="C77" s="276" t="s">
        <v>120</v>
      </c>
      <c r="D77" s="275">
        <v>1</v>
      </c>
      <c r="E77" s="285">
        <v>220870</v>
      </c>
      <c r="F77" s="282">
        <f>E77*D77</f>
        <v>220870</v>
      </c>
    </row>
    <row r="78" spans="2:6">
      <c r="B78" s="274" t="s">
        <v>123</v>
      </c>
      <c r="C78" s="277" t="s">
        <v>121</v>
      </c>
      <c r="D78" s="275">
        <v>2</v>
      </c>
      <c r="E78" s="285">
        <v>25870</v>
      </c>
      <c r="F78" s="282">
        <f>E78*D78</f>
        <v>51740</v>
      </c>
    </row>
    <row r="79" spans="2:6" ht="15.75" thickBot="1">
      <c r="B79" s="161"/>
      <c r="C79" s="278"/>
      <c r="D79" s="287"/>
      <c r="E79" s="286" t="s">
        <v>24</v>
      </c>
      <c r="F79" s="283">
        <f>SUM(F75:F78)</f>
        <v>322920</v>
      </c>
    </row>
  </sheetData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6"/>
  <sheetViews>
    <sheetView topLeftCell="A60" workbookViewId="0">
      <selection activeCell="C80" sqref="C80"/>
    </sheetView>
  </sheetViews>
  <sheetFormatPr baseColWidth="10" defaultRowHeight="15"/>
  <cols>
    <col min="2" max="2" width="36.5703125" customWidth="1"/>
    <col min="3" max="3" width="47" bestFit="1" customWidth="1"/>
    <col min="6" max="6" width="11.42578125" style="186"/>
  </cols>
  <sheetData>
    <row r="2" spans="2:6" s="167" customFormat="1">
      <c r="F2" s="186"/>
    </row>
    <row r="3" spans="2:6" ht="15.75" thickBot="1"/>
    <row r="4" spans="2:6" ht="15.75" thickBot="1">
      <c r="B4" s="361"/>
      <c r="C4" s="407" t="s">
        <v>50</v>
      </c>
      <c r="D4" s="199"/>
      <c r="E4" s="200"/>
      <c r="F4" s="201"/>
    </row>
    <row r="5" spans="2:6">
      <c r="B5" s="136" t="s">
        <v>6</v>
      </c>
      <c r="C5" s="194" t="s">
        <v>43</v>
      </c>
      <c r="D5" s="202"/>
      <c r="E5" s="203" t="s">
        <v>7</v>
      </c>
      <c r="F5" s="204"/>
    </row>
    <row r="6" spans="2:6">
      <c r="B6" s="140" t="s">
        <v>8</v>
      </c>
      <c r="C6" s="195" t="s">
        <v>204</v>
      </c>
      <c r="D6" s="202"/>
      <c r="E6" s="205"/>
      <c r="F6" s="204"/>
    </row>
    <row r="7" spans="2:6">
      <c r="B7" s="140" t="s">
        <v>10</v>
      </c>
      <c r="C7" s="196">
        <v>186941</v>
      </c>
      <c r="D7" s="206"/>
      <c r="E7" s="205" t="s">
        <v>11</v>
      </c>
      <c r="F7" s="204"/>
    </row>
    <row r="8" spans="2:6">
      <c r="B8" s="140" t="s">
        <v>12</v>
      </c>
      <c r="C8" s="196"/>
      <c r="D8" s="202"/>
      <c r="E8" s="207"/>
      <c r="F8" s="204"/>
    </row>
    <row r="9" spans="2:6">
      <c r="B9" s="130" t="s">
        <v>13</v>
      </c>
      <c r="C9" s="197">
        <v>39154</v>
      </c>
      <c r="D9" s="202"/>
      <c r="E9" s="208"/>
      <c r="F9" s="204"/>
    </row>
    <row r="10" spans="2:6">
      <c r="B10" s="140" t="s">
        <v>14</v>
      </c>
      <c r="C10" s="196">
        <v>743468</v>
      </c>
      <c r="D10" s="202"/>
      <c r="E10" s="208"/>
      <c r="F10" s="204"/>
    </row>
    <row r="11" spans="2:6">
      <c r="B11" s="148" t="s">
        <v>16</v>
      </c>
      <c r="C11" s="198">
        <v>7185</v>
      </c>
      <c r="D11" s="202"/>
      <c r="E11" s="209"/>
      <c r="F11" s="204"/>
    </row>
    <row r="12" spans="2:6">
      <c r="B12" s="148" t="s">
        <v>17</v>
      </c>
      <c r="C12" s="198"/>
      <c r="D12" s="202"/>
      <c r="E12" s="209"/>
      <c r="F12" s="204"/>
    </row>
    <row r="13" spans="2:6" ht="15.75" thickBot="1">
      <c r="B13" s="151" t="s">
        <v>18</v>
      </c>
      <c r="C13" s="198"/>
      <c r="D13" s="210"/>
      <c r="E13" s="211"/>
      <c r="F13" s="212"/>
    </row>
    <row r="14" spans="2:6" ht="15.75" thickBot="1">
      <c r="B14" s="363" t="s">
        <v>19</v>
      </c>
      <c r="C14" s="363" t="s">
        <v>20</v>
      </c>
      <c r="D14" s="408" t="s">
        <v>21</v>
      </c>
      <c r="E14" s="409" t="s">
        <v>22</v>
      </c>
      <c r="F14" s="410" t="s">
        <v>23</v>
      </c>
    </row>
    <row r="15" spans="2:6">
      <c r="B15" s="157" t="s">
        <v>207</v>
      </c>
      <c r="C15" s="157" t="s">
        <v>208</v>
      </c>
      <c r="D15" s="158">
        <v>6</v>
      </c>
      <c r="E15" s="159">
        <v>9686</v>
      </c>
      <c r="F15" s="159">
        <f>E15*D15</f>
        <v>58116</v>
      </c>
    </row>
    <row r="16" spans="2:6" ht="15.75" thickBot="1">
      <c r="B16" s="161"/>
      <c r="C16" s="162"/>
      <c r="D16" s="163"/>
      <c r="E16" s="164" t="s">
        <v>24</v>
      </c>
      <c r="F16" s="191">
        <f>F15</f>
        <v>58116</v>
      </c>
    </row>
    <row r="18" spans="2:6" ht="15.75" thickBot="1"/>
    <row r="19" spans="2:6" ht="15.75" thickBot="1">
      <c r="B19" s="132"/>
      <c r="C19" s="129" t="s">
        <v>51</v>
      </c>
      <c r="D19" s="133"/>
      <c r="E19" s="134"/>
      <c r="F19" s="187"/>
    </row>
    <row r="20" spans="2:6">
      <c r="B20" s="136" t="s">
        <v>6</v>
      </c>
      <c r="C20" s="289" t="s">
        <v>126</v>
      </c>
      <c r="D20" s="137"/>
      <c r="E20" s="138" t="s">
        <v>7</v>
      </c>
      <c r="F20" s="188"/>
    </row>
    <row r="21" spans="2:6">
      <c r="B21" s="140" t="s">
        <v>8</v>
      </c>
      <c r="C21" s="290" t="s">
        <v>69</v>
      </c>
      <c r="D21" s="142"/>
      <c r="E21" s="143"/>
      <c r="F21" s="188"/>
    </row>
    <row r="22" spans="2:6">
      <c r="B22" s="140" t="s">
        <v>10</v>
      </c>
      <c r="C22" s="144">
        <v>174674</v>
      </c>
      <c r="D22" s="145"/>
      <c r="E22" s="143" t="s">
        <v>11</v>
      </c>
      <c r="F22" s="188"/>
    </row>
    <row r="23" spans="2:6">
      <c r="B23" s="140" t="s">
        <v>12</v>
      </c>
      <c r="C23" s="144"/>
      <c r="D23" s="137"/>
      <c r="E23" s="146"/>
      <c r="F23" s="188"/>
    </row>
    <row r="24" spans="2:6">
      <c r="B24" s="130" t="s">
        <v>13</v>
      </c>
      <c r="C24" s="131">
        <v>33441</v>
      </c>
      <c r="D24" s="137"/>
      <c r="E24" s="147"/>
      <c r="F24" s="188"/>
    </row>
    <row r="25" spans="2:6">
      <c r="B25" s="140" t="s">
        <v>14</v>
      </c>
      <c r="C25" s="144">
        <v>7178</v>
      </c>
      <c r="D25" s="137"/>
      <c r="E25" s="147"/>
      <c r="F25" s="188"/>
    </row>
    <row r="26" spans="2:6">
      <c r="B26" s="148" t="s">
        <v>16</v>
      </c>
      <c r="C26" s="149">
        <v>7178</v>
      </c>
      <c r="D26" s="137"/>
      <c r="E26" s="150"/>
      <c r="F26" s="188"/>
    </row>
    <row r="27" spans="2:6">
      <c r="B27" s="148" t="s">
        <v>17</v>
      </c>
      <c r="C27" s="149"/>
      <c r="D27" s="137"/>
      <c r="E27" s="150"/>
      <c r="F27" s="188"/>
    </row>
    <row r="28" spans="2:6" ht="15.75" thickBot="1">
      <c r="B28" s="151" t="s">
        <v>18</v>
      </c>
      <c r="C28" s="149"/>
      <c r="D28" s="137"/>
      <c r="E28" s="150"/>
      <c r="F28" s="189"/>
    </row>
    <row r="29" spans="2:6" ht="15.75" thickBot="1">
      <c r="B29" s="153" t="s">
        <v>19</v>
      </c>
      <c r="C29" s="153" t="s">
        <v>20</v>
      </c>
      <c r="D29" s="154" t="s">
        <v>21</v>
      </c>
      <c r="E29" s="155" t="s">
        <v>22</v>
      </c>
      <c r="F29" s="190" t="s">
        <v>23</v>
      </c>
    </row>
    <row r="30" spans="2:6" s="167" customFormat="1" ht="15.75" thickBot="1">
      <c r="B30" s="290" t="s">
        <v>143</v>
      </c>
      <c r="C30" s="184" t="s">
        <v>144</v>
      </c>
      <c r="D30" s="173">
        <v>12</v>
      </c>
      <c r="E30" s="178">
        <v>12000</v>
      </c>
      <c r="F30" s="191">
        <f>E30*D30</f>
        <v>144000</v>
      </c>
    </row>
    <row r="31" spans="2:6" ht="15.75" thickBot="1">
      <c r="B31" s="161"/>
      <c r="C31" s="162"/>
      <c r="D31" s="163"/>
      <c r="E31" s="164" t="s">
        <v>24</v>
      </c>
      <c r="F31" s="191">
        <f>E30*D30</f>
        <v>144000</v>
      </c>
    </row>
    <row r="33" spans="2:6" ht="15.75" thickBot="1"/>
    <row r="34" spans="2:6" ht="15.75" thickBot="1">
      <c r="B34" s="132"/>
      <c r="C34" s="129" t="s">
        <v>52</v>
      </c>
      <c r="D34" s="133"/>
      <c r="E34" s="134"/>
      <c r="F34" s="187"/>
    </row>
    <row r="35" spans="2:6">
      <c r="B35" s="136" t="s">
        <v>6</v>
      </c>
      <c r="C35" s="166" t="s">
        <v>89</v>
      </c>
      <c r="D35" s="137"/>
      <c r="E35" s="138" t="s">
        <v>7</v>
      </c>
      <c r="F35" s="188"/>
    </row>
    <row r="36" spans="2:6">
      <c r="B36" s="140" t="s">
        <v>8</v>
      </c>
      <c r="C36" s="141" t="s">
        <v>90</v>
      </c>
      <c r="D36" s="142"/>
      <c r="E36" s="143"/>
      <c r="F36" s="188"/>
    </row>
    <row r="37" spans="2:6">
      <c r="B37" s="140" t="s">
        <v>10</v>
      </c>
      <c r="C37" s="144">
        <v>174787</v>
      </c>
      <c r="D37" s="145"/>
      <c r="E37" s="143" t="s">
        <v>11</v>
      </c>
      <c r="F37" s="188"/>
    </row>
    <row r="38" spans="2:6">
      <c r="B38" s="140" t="s">
        <v>12</v>
      </c>
      <c r="C38" s="144"/>
      <c r="D38" s="137"/>
      <c r="E38" s="146"/>
      <c r="F38" s="188"/>
    </row>
    <row r="39" spans="2:6">
      <c r="B39" s="130" t="s">
        <v>13</v>
      </c>
      <c r="C39" s="131">
        <v>33466</v>
      </c>
      <c r="D39" s="137"/>
      <c r="E39" s="147"/>
      <c r="F39" s="188"/>
    </row>
    <row r="40" spans="2:6">
      <c r="B40" s="140" t="s">
        <v>14</v>
      </c>
      <c r="C40" s="144">
        <v>46761</v>
      </c>
      <c r="D40" s="137"/>
      <c r="E40" s="147"/>
      <c r="F40" s="188"/>
    </row>
    <row r="41" spans="2:6">
      <c r="B41" s="148" t="s">
        <v>16</v>
      </c>
      <c r="C41" s="149">
        <v>7106</v>
      </c>
      <c r="D41" s="137"/>
      <c r="E41" s="150"/>
      <c r="F41" s="188"/>
    </row>
    <row r="42" spans="2:6">
      <c r="B42" s="148" t="s">
        <v>17</v>
      </c>
      <c r="C42" s="149"/>
      <c r="D42" s="137"/>
      <c r="E42" s="150"/>
      <c r="F42" s="188"/>
    </row>
    <row r="43" spans="2:6" ht="15.75" thickBot="1">
      <c r="B43" s="151" t="s">
        <v>18</v>
      </c>
      <c r="C43" s="149" t="s">
        <v>83</v>
      </c>
      <c r="D43" s="137"/>
      <c r="E43" s="150"/>
      <c r="F43" s="189"/>
    </row>
    <row r="44" spans="2:6" ht="15.75" thickBot="1">
      <c r="B44" s="153" t="s">
        <v>19</v>
      </c>
      <c r="C44" s="153" t="s">
        <v>20</v>
      </c>
      <c r="D44" s="154" t="s">
        <v>21</v>
      </c>
      <c r="E44" s="155" t="s">
        <v>22</v>
      </c>
      <c r="F44" s="190" t="s">
        <v>23</v>
      </c>
    </row>
    <row r="45" spans="2:6" s="167" customFormat="1" ht="15.75" thickBot="1">
      <c r="B45" s="176" t="s">
        <v>84</v>
      </c>
      <c r="C45" s="179" t="s">
        <v>85</v>
      </c>
      <c r="D45" s="180">
        <v>2</v>
      </c>
      <c r="E45" s="159">
        <v>70000</v>
      </c>
      <c r="F45" s="193">
        <f>E45*D45</f>
        <v>140000</v>
      </c>
    </row>
    <row r="46" spans="2:6" ht="15.75" thickBot="1">
      <c r="B46" s="172"/>
      <c r="C46" s="174"/>
      <c r="D46" s="163"/>
      <c r="E46" s="164" t="s">
        <v>24</v>
      </c>
      <c r="F46" s="193">
        <f>F45</f>
        <v>140000</v>
      </c>
    </row>
    <row r="48" spans="2:6" ht="15.75" thickBot="1"/>
    <row r="49" spans="2:6" ht="15.75" thickBot="1">
      <c r="B49" s="132"/>
      <c r="C49" s="129" t="s">
        <v>53</v>
      </c>
      <c r="D49" s="133"/>
      <c r="E49" s="134"/>
      <c r="F49" s="187"/>
    </row>
    <row r="50" spans="2:6">
      <c r="B50" s="136" t="s">
        <v>6</v>
      </c>
      <c r="C50" s="166" t="s">
        <v>112</v>
      </c>
      <c r="D50" s="137"/>
      <c r="E50" s="138" t="s">
        <v>7</v>
      </c>
      <c r="F50" s="188"/>
    </row>
    <row r="51" spans="2:6">
      <c r="B51" s="140" t="s">
        <v>8</v>
      </c>
      <c r="C51" s="141" t="s">
        <v>88</v>
      </c>
      <c r="D51" s="142"/>
      <c r="E51" s="143"/>
      <c r="F51" s="188"/>
    </row>
    <row r="52" spans="2:6">
      <c r="B52" s="140" t="s">
        <v>10</v>
      </c>
      <c r="C52" s="325">
        <v>175213</v>
      </c>
      <c r="D52" s="145"/>
      <c r="E52" s="143" t="s">
        <v>11</v>
      </c>
      <c r="F52" s="188"/>
    </row>
    <row r="53" spans="2:6">
      <c r="B53" s="140" t="s">
        <v>12</v>
      </c>
      <c r="C53" s="144"/>
      <c r="D53" s="137"/>
      <c r="E53" s="146"/>
      <c r="F53" s="188"/>
    </row>
    <row r="54" spans="2:6">
      <c r="B54" s="130" t="s">
        <v>13</v>
      </c>
      <c r="C54" s="324">
        <v>33022</v>
      </c>
      <c r="D54" s="137"/>
      <c r="E54" s="147"/>
      <c r="F54" s="188"/>
    </row>
    <row r="55" spans="2:6">
      <c r="B55" s="140" t="s">
        <v>14</v>
      </c>
      <c r="C55" s="144"/>
      <c r="D55" s="137"/>
      <c r="E55" s="147"/>
      <c r="F55" s="188"/>
    </row>
    <row r="56" spans="2:6">
      <c r="B56" s="148" t="s">
        <v>16</v>
      </c>
      <c r="C56" s="149"/>
      <c r="D56" s="137"/>
      <c r="E56" s="150"/>
      <c r="F56" s="188"/>
    </row>
    <row r="57" spans="2:6">
      <c r="B57" s="148" t="s">
        <v>17</v>
      </c>
      <c r="C57" s="149"/>
      <c r="D57" s="137"/>
      <c r="E57" s="150"/>
      <c r="F57" s="188"/>
    </row>
    <row r="58" spans="2:6" ht="15.75" thickBot="1">
      <c r="B58" s="151" t="s">
        <v>18</v>
      </c>
      <c r="C58" s="149"/>
      <c r="D58" s="137"/>
      <c r="E58" s="150"/>
      <c r="F58" s="189"/>
    </row>
    <row r="59" spans="2:6" ht="15.75" thickBot="1">
      <c r="B59" s="153" t="s">
        <v>19</v>
      </c>
      <c r="C59" s="153" t="s">
        <v>20</v>
      </c>
      <c r="D59" s="154" t="s">
        <v>21</v>
      </c>
      <c r="E59" s="280" t="s">
        <v>22</v>
      </c>
      <c r="F59" s="190" t="s">
        <v>23</v>
      </c>
    </row>
    <row r="60" spans="2:6" s="312" customFormat="1">
      <c r="B60" s="272" t="s">
        <v>138</v>
      </c>
      <c r="C60" s="272" t="s">
        <v>139</v>
      </c>
      <c r="D60" s="273">
        <v>73</v>
      </c>
      <c r="E60" s="315">
        <v>54474</v>
      </c>
      <c r="F60" s="326">
        <v>54474</v>
      </c>
    </row>
    <row r="61" spans="2:6" ht="15.75" thickBot="1">
      <c r="B61" s="161"/>
      <c r="C61" s="162"/>
      <c r="D61" s="163"/>
      <c r="E61" s="164" t="s">
        <v>24</v>
      </c>
      <c r="F61" s="191">
        <f>F60</f>
        <v>54474</v>
      </c>
    </row>
    <row r="63" spans="2:6" ht="15.75" thickBot="1"/>
    <row r="64" spans="2:6" ht="15.75" thickBot="1">
      <c r="B64" s="361"/>
      <c r="C64" s="362" t="s">
        <v>54</v>
      </c>
      <c r="D64" s="133"/>
      <c r="E64" s="134"/>
      <c r="F64" s="187"/>
    </row>
    <row r="65" spans="2:6">
      <c r="B65" s="136" t="s">
        <v>6</v>
      </c>
      <c r="C65" s="289" t="s">
        <v>167</v>
      </c>
      <c r="D65" s="137"/>
      <c r="E65" s="138" t="s">
        <v>7</v>
      </c>
      <c r="F65" s="188"/>
    </row>
    <row r="66" spans="2:6">
      <c r="B66" s="140" t="s">
        <v>8</v>
      </c>
      <c r="C66" s="290" t="s">
        <v>163</v>
      </c>
      <c r="D66" s="142"/>
      <c r="E66" s="143"/>
      <c r="F66" s="188"/>
    </row>
    <row r="67" spans="2:6">
      <c r="B67" s="140" t="s">
        <v>10</v>
      </c>
      <c r="C67" s="144">
        <v>160850</v>
      </c>
      <c r="D67" s="145"/>
      <c r="E67" s="143" t="s">
        <v>11</v>
      </c>
      <c r="F67" s="188"/>
    </row>
    <row r="68" spans="2:6">
      <c r="B68" s="140" t="s">
        <v>12</v>
      </c>
      <c r="C68" s="144"/>
      <c r="D68" s="137"/>
      <c r="E68" s="146"/>
      <c r="F68" s="188"/>
    </row>
    <row r="69" spans="2:6">
      <c r="B69" s="130" t="s">
        <v>13</v>
      </c>
      <c r="C69" s="131">
        <v>24990</v>
      </c>
      <c r="D69" s="137"/>
      <c r="E69" s="147"/>
      <c r="F69" s="188"/>
    </row>
    <row r="70" spans="2:6">
      <c r="B70" s="140" t="s">
        <v>14</v>
      </c>
      <c r="C70" s="144">
        <v>144764</v>
      </c>
      <c r="D70" s="137"/>
      <c r="E70" s="147"/>
      <c r="F70" s="188"/>
    </row>
    <row r="71" spans="2:6">
      <c r="B71" s="148" t="s">
        <v>16</v>
      </c>
      <c r="C71" s="149">
        <v>7223</v>
      </c>
      <c r="D71" s="137"/>
      <c r="E71" s="150"/>
      <c r="F71" s="188"/>
    </row>
    <row r="72" spans="2:6">
      <c r="B72" s="148" t="s">
        <v>17</v>
      </c>
      <c r="C72" s="149"/>
      <c r="D72" s="137"/>
      <c r="E72" s="150"/>
      <c r="F72" s="188"/>
    </row>
    <row r="73" spans="2:6" ht="15.75" thickBot="1">
      <c r="B73" s="151" t="s">
        <v>18</v>
      </c>
      <c r="C73" s="149"/>
      <c r="D73" s="137"/>
      <c r="E73" s="150"/>
      <c r="F73" s="189"/>
    </row>
    <row r="74" spans="2:6" ht="15.75" thickBot="1">
      <c r="B74" s="363" t="s">
        <v>19</v>
      </c>
      <c r="C74" s="363" t="s">
        <v>20</v>
      </c>
      <c r="D74" s="421" t="s">
        <v>21</v>
      </c>
      <c r="E74" s="422" t="s">
        <v>22</v>
      </c>
      <c r="F74" s="423" t="s">
        <v>23</v>
      </c>
    </row>
    <row r="75" spans="2:6" s="312" customFormat="1">
      <c r="B75" s="272">
        <v>9082603</v>
      </c>
      <c r="C75" s="321" t="s">
        <v>166</v>
      </c>
      <c r="D75" s="173">
        <v>2</v>
      </c>
      <c r="E75" s="315">
        <v>138000</v>
      </c>
      <c r="F75" s="346">
        <f>E75*D75</f>
        <v>276000</v>
      </c>
    </row>
    <row r="76" spans="2:6" ht="15.75" thickBot="1">
      <c r="B76" s="161"/>
      <c r="C76" s="162"/>
      <c r="D76" s="163"/>
      <c r="E76" s="164" t="s">
        <v>24</v>
      </c>
      <c r="F76" s="191">
        <f>F75</f>
        <v>276000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4"/>
  <sheetViews>
    <sheetView workbookViewId="0">
      <selection activeCell="I38" sqref="I38"/>
    </sheetView>
  </sheetViews>
  <sheetFormatPr baseColWidth="10" defaultRowHeight="15"/>
  <cols>
    <col min="2" max="2" width="38.42578125" customWidth="1"/>
    <col min="3" max="3" width="47.7109375" customWidth="1"/>
    <col min="5" max="5" width="11.42578125" style="316"/>
    <col min="6" max="6" width="13" style="316" bestFit="1" customWidth="1"/>
  </cols>
  <sheetData>
    <row r="2" spans="2:6" ht="15.75" thickBot="1"/>
    <row r="3" spans="2:6" ht="15.75" thickBot="1">
      <c r="B3" s="132"/>
      <c r="C3" s="129" t="s">
        <v>57</v>
      </c>
      <c r="D3" s="133"/>
      <c r="E3" s="213"/>
      <c r="F3" s="187"/>
    </row>
    <row r="4" spans="2:6">
      <c r="B4" s="136" t="s">
        <v>6</v>
      </c>
      <c r="C4" s="166" t="s">
        <v>114</v>
      </c>
      <c r="D4" s="137"/>
      <c r="E4" s="138" t="s">
        <v>7</v>
      </c>
      <c r="F4" s="188"/>
    </row>
    <row r="5" spans="2:6">
      <c r="B5" s="140" t="s">
        <v>8</v>
      </c>
      <c r="C5" s="141" t="s">
        <v>115</v>
      </c>
      <c r="D5" s="142"/>
      <c r="E5" s="143"/>
      <c r="F5" s="188"/>
    </row>
    <row r="6" spans="2:6">
      <c r="B6" s="140" t="s">
        <v>10</v>
      </c>
      <c r="C6" s="144">
        <v>176528</v>
      </c>
      <c r="D6" s="145"/>
      <c r="E6" s="143" t="s">
        <v>11</v>
      </c>
      <c r="F6" s="188"/>
    </row>
    <row r="7" spans="2:6">
      <c r="B7" s="140" t="s">
        <v>12</v>
      </c>
      <c r="C7" s="144"/>
      <c r="D7" s="137"/>
      <c r="E7" s="146"/>
      <c r="F7" s="188"/>
    </row>
    <row r="8" spans="2:6">
      <c r="B8" s="130" t="s">
        <v>13</v>
      </c>
      <c r="C8" s="131">
        <v>34239</v>
      </c>
      <c r="D8" s="137"/>
      <c r="E8" s="137"/>
      <c r="F8" s="188"/>
    </row>
    <row r="9" spans="2:6">
      <c r="B9" s="140" t="s">
        <v>14</v>
      </c>
      <c r="C9" s="144" t="s">
        <v>113</v>
      </c>
      <c r="D9" s="137"/>
      <c r="E9" s="137"/>
      <c r="F9" s="188"/>
    </row>
    <row r="10" spans="2:6">
      <c r="B10" s="148" t="s">
        <v>16</v>
      </c>
      <c r="C10" s="149"/>
      <c r="D10" s="137"/>
      <c r="E10" s="137"/>
      <c r="F10" s="188"/>
    </row>
    <row r="11" spans="2:6">
      <c r="B11" s="148" t="s">
        <v>17</v>
      </c>
      <c r="C11" s="149"/>
      <c r="D11" s="137"/>
      <c r="E11" s="137"/>
      <c r="F11" s="188"/>
    </row>
    <row r="12" spans="2:6" ht="15.75" thickBot="1">
      <c r="B12" s="151" t="s">
        <v>18</v>
      </c>
      <c r="C12" s="149"/>
      <c r="D12" s="137"/>
      <c r="E12" s="137"/>
      <c r="F12" s="189"/>
    </row>
    <row r="13" spans="2:6" ht="15.75" thickBot="1">
      <c r="B13" s="153" t="s">
        <v>19</v>
      </c>
      <c r="C13" s="153" t="s">
        <v>20</v>
      </c>
      <c r="D13" s="154" t="s">
        <v>21</v>
      </c>
      <c r="E13" s="155" t="s">
        <v>22</v>
      </c>
      <c r="F13" s="190" t="s">
        <v>23</v>
      </c>
    </row>
    <row r="14" spans="2:6">
      <c r="B14" s="157">
        <v>9910000003</v>
      </c>
      <c r="C14" s="157" t="s">
        <v>128</v>
      </c>
      <c r="D14" s="158">
        <v>1</v>
      </c>
      <c r="E14" s="159">
        <v>480000</v>
      </c>
      <c r="F14" s="192">
        <v>48000</v>
      </c>
    </row>
    <row r="15" spans="2:6" ht="15.75" thickBot="1">
      <c r="B15" s="161"/>
      <c r="C15" s="162"/>
      <c r="D15" s="163"/>
      <c r="E15" s="214" t="s">
        <v>24</v>
      </c>
      <c r="F15" s="191">
        <f>F14</f>
        <v>48000</v>
      </c>
    </row>
    <row r="16" spans="2:6" ht="15.75" thickBot="1"/>
    <row r="17" spans="2:6" ht="15.75" thickBot="1">
      <c r="B17" s="132"/>
      <c r="C17" s="129" t="s">
        <v>58</v>
      </c>
      <c r="D17" s="133"/>
      <c r="E17" s="213"/>
      <c r="F17" s="187"/>
    </row>
    <row r="18" spans="2:6">
      <c r="B18" s="136" t="s">
        <v>6</v>
      </c>
      <c r="C18" s="166" t="s">
        <v>108</v>
      </c>
      <c r="D18" s="137"/>
      <c r="E18" s="138" t="s">
        <v>7</v>
      </c>
      <c r="F18" s="188"/>
    </row>
    <row r="19" spans="2:6">
      <c r="B19" s="140" t="s">
        <v>8</v>
      </c>
      <c r="C19" s="141" t="s">
        <v>109</v>
      </c>
      <c r="D19" s="142"/>
      <c r="E19" s="143"/>
      <c r="F19" s="188"/>
    </row>
    <row r="20" spans="2:6">
      <c r="B20" s="140" t="s">
        <v>10</v>
      </c>
      <c r="C20" s="144">
        <v>175227</v>
      </c>
      <c r="D20" s="145"/>
      <c r="E20" s="143" t="s">
        <v>11</v>
      </c>
      <c r="F20" s="188"/>
    </row>
    <row r="21" spans="2:6">
      <c r="B21" s="140" t="s">
        <v>12</v>
      </c>
      <c r="C21" s="144"/>
      <c r="D21" s="137"/>
      <c r="E21" s="146"/>
      <c r="F21" s="188"/>
    </row>
    <row r="22" spans="2:6">
      <c r="B22" s="130" t="s">
        <v>13</v>
      </c>
      <c r="C22" s="131">
        <v>33874</v>
      </c>
      <c r="D22" s="137"/>
      <c r="E22" s="137"/>
      <c r="F22" s="188"/>
    </row>
    <row r="23" spans="2:6">
      <c r="B23" s="140" t="s">
        <v>14</v>
      </c>
      <c r="C23" s="144">
        <v>20142</v>
      </c>
      <c r="D23" s="137"/>
      <c r="E23" s="137"/>
      <c r="F23" s="188"/>
    </row>
    <row r="24" spans="2:6">
      <c r="B24" s="148" t="s">
        <v>16</v>
      </c>
      <c r="C24" s="149"/>
      <c r="D24" s="137"/>
      <c r="E24" s="137"/>
      <c r="F24" s="188"/>
    </row>
    <row r="25" spans="2:6">
      <c r="B25" s="148" t="s">
        <v>17</v>
      </c>
      <c r="C25" s="149"/>
      <c r="D25" s="137"/>
      <c r="E25" s="137"/>
      <c r="F25" s="188"/>
    </row>
    <row r="26" spans="2:6" ht="15.75" thickBot="1">
      <c r="B26" s="151" t="s">
        <v>18</v>
      </c>
      <c r="C26" s="149"/>
      <c r="D26" s="137"/>
      <c r="E26" s="137"/>
      <c r="F26" s="189"/>
    </row>
    <row r="27" spans="2:6" ht="15.75" thickBot="1">
      <c r="B27" s="153" t="s">
        <v>19</v>
      </c>
      <c r="C27" s="153" t="s">
        <v>20</v>
      </c>
      <c r="D27" s="154" t="s">
        <v>21</v>
      </c>
      <c r="E27" s="155" t="s">
        <v>22</v>
      </c>
      <c r="F27" s="190" t="s">
        <v>23</v>
      </c>
    </row>
    <row r="28" spans="2:6">
      <c r="B28" s="157" t="s">
        <v>110</v>
      </c>
      <c r="C28" s="157" t="s">
        <v>111</v>
      </c>
      <c r="D28" s="158">
        <v>1</v>
      </c>
      <c r="E28" s="159">
        <v>841500</v>
      </c>
      <c r="F28" s="192">
        <v>841500</v>
      </c>
    </row>
    <row r="29" spans="2:6" ht="15.75" thickBot="1">
      <c r="B29" s="161"/>
      <c r="C29" s="162"/>
      <c r="D29" s="163"/>
      <c r="E29" s="214" t="s">
        <v>24</v>
      </c>
      <c r="F29" s="191">
        <f>F28</f>
        <v>841500</v>
      </c>
    </row>
    <row r="30" spans="2:6" ht="15.75" thickBot="1"/>
    <row r="31" spans="2:6" ht="15.75" thickBot="1">
      <c r="B31" s="132"/>
      <c r="C31" s="129" t="s">
        <v>59</v>
      </c>
      <c r="D31" s="133"/>
      <c r="E31" s="213"/>
      <c r="F31" s="187"/>
    </row>
    <row r="32" spans="2:6">
      <c r="B32" s="136" t="s">
        <v>6</v>
      </c>
      <c r="C32" s="166" t="s">
        <v>189</v>
      </c>
      <c r="D32" s="137"/>
      <c r="E32" s="138" t="s">
        <v>7</v>
      </c>
      <c r="F32" s="188"/>
    </row>
    <row r="33" spans="2:6">
      <c r="B33" s="140" t="s">
        <v>8</v>
      </c>
      <c r="C33" s="141" t="s">
        <v>190</v>
      </c>
      <c r="D33" s="142"/>
      <c r="E33" s="143"/>
      <c r="F33" s="188"/>
    </row>
    <row r="34" spans="2:6">
      <c r="B34" s="140" t="s">
        <v>10</v>
      </c>
      <c r="C34" s="144">
        <v>182221</v>
      </c>
      <c r="D34" s="145"/>
      <c r="E34" s="143" t="s">
        <v>11</v>
      </c>
      <c r="F34" s="188"/>
    </row>
    <row r="35" spans="2:6">
      <c r="B35" s="140" t="s">
        <v>12</v>
      </c>
      <c r="C35" s="144"/>
      <c r="D35" s="137"/>
      <c r="E35" s="146"/>
      <c r="F35" s="188"/>
    </row>
    <row r="36" spans="2:6">
      <c r="B36" s="130" t="s">
        <v>13</v>
      </c>
      <c r="C36" s="131">
        <v>38089</v>
      </c>
      <c r="D36" s="137"/>
      <c r="E36" s="137"/>
      <c r="F36" s="188"/>
    </row>
    <row r="37" spans="2:6">
      <c r="B37" s="140" t="s">
        <v>14</v>
      </c>
      <c r="C37" s="144" t="s">
        <v>188</v>
      </c>
      <c r="D37" s="137"/>
      <c r="E37" s="137"/>
      <c r="F37" s="188"/>
    </row>
    <row r="38" spans="2:6">
      <c r="B38" s="148" t="s">
        <v>16</v>
      </c>
      <c r="C38" s="149"/>
      <c r="D38" s="137"/>
      <c r="E38" s="137"/>
      <c r="F38" s="188"/>
    </row>
    <row r="39" spans="2:6">
      <c r="B39" s="148" t="s">
        <v>17</v>
      </c>
      <c r="C39" s="149"/>
      <c r="D39" s="137"/>
      <c r="E39" s="137"/>
      <c r="F39" s="188"/>
    </row>
    <row r="40" spans="2:6" ht="15.75" thickBot="1">
      <c r="B40" s="151" t="s">
        <v>18</v>
      </c>
      <c r="C40" s="149"/>
      <c r="D40" s="137"/>
      <c r="E40" s="137"/>
      <c r="F40" s="189"/>
    </row>
    <row r="41" spans="2:6" ht="15.75" thickBot="1">
      <c r="B41" s="153" t="s">
        <v>19</v>
      </c>
      <c r="C41" s="153" t="s">
        <v>20</v>
      </c>
      <c r="D41" s="154" t="s">
        <v>21</v>
      </c>
      <c r="E41" s="155" t="s">
        <v>22</v>
      </c>
      <c r="F41" s="190" t="s">
        <v>23</v>
      </c>
    </row>
    <row r="42" spans="2:6">
      <c r="B42" s="157">
        <v>3200000000</v>
      </c>
      <c r="C42" s="181" t="s">
        <v>32</v>
      </c>
      <c r="D42" s="158">
        <v>1</v>
      </c>
      <c r="E42" s="159">
        <v>750000</v>
      </c>
      <c r="F42" s="192">
        <f>E42*D42</f>
        <v>750000</v>
      </c>
    </row>
    <row r="43" spans="2:6" ht="15.75" thickBot="1">
      <c r="B43" s="161"/>
      <c r="C43" s="162"/>
      <c r="D43" s="163"/>
      <c r="E43" s="214" t="s">
        <v>24</v>
      </c>
      <c r="F43" s="191">
        <f>F42</f>
        <v>750000</v>
      </c>
    </row>
    <row r="44" spans="2:6" ht="15.75" thickBot="1"/>
    <row r="45" spans="2:6" ht="15.75" thickBot="1">
      <c r="B45" s="132"/>
      <c r="C45" s="129" t="s">
        <v>60</v>
      </c>
      <c r="D45" s="133"/>
      <c r="E45" s="213"/>
      <c r="F45" s="187"/>
    </row>
    <row r="46" spans="2:6">
      <c r="B46" s="136" t="s">
        <v>6</v>
      </c>
      <c r="C46" s="166" t="s">
        <v>126</v>
      </c>
      <c r="D46" s="137"/>
      <c r="E46" s="138" t="s">
        <v>7</v>
      </c>
      <c r="F46" s="188"/>
    </row>
    <row r="47" spans="2:6">
      <c r="B47" s="140" t="s">
        <v>8</v>
      </c>
      <c r="C47" s="141" t="s">
        <v>69</v>
      </c>
      <c r="D47" s="142"/>
      <c r="E47" s="143"/>
      <c r="F47" s="188"/>
    </row>
    <row r="48" spans="2:6">
      <c r="B48" s="140" t="s">
        <v>10</v>
      </c>
      <c r="C48" s="144">
        <v>176174</v>
      </c>
      <c r="D48" s="145"/>
      <c r="E48" s="143" t="s">
        <v>11</v>
      </c>
      <c r="F48" s="188"/>
    </row>
    <row r="49" spans="2:6">
      <c r="B49" s="140" t="s">
        <v>12</v>
      </c>
      <c r="C49" s="144"/>
      <c r="D49" s="137"/>
      <c r="E49" s="146"/>
      <c r="F49" s="188"/>
    </row>
    <row r="50" spans="2:6">
      <c r="B50" s="130" t="s">
        <v>13</v>
      </c>
      <c r="C50" s="131">
        <v>34424</v>
      </c>
      <c r="D50" s="137"/>
      <c r="E50" s="137"/>
      <c r="F50" s="188"/>
    </row>
    <row r="51" spans="2:6">
      <c r="B51" s="140" t="s">
        <v>14</v>
      </c>
      <c r="C51" s="144">
        <v>7178</v>
      </c>
      <c r="D51" s="137"/>
      <c r="E51" s="137"/>
      <c r="F51" s="188"/>
    </row>
    <row r="52" spans="2:6">
      <c r="B52" s="148" t="s">
        <v>16</v>
      </c>
      <c r="C52" s="149">
        <v>7178</v>
      </c>
      <c r="D52" s="137"/>
      <c r="E52" s="137"/>
      <c r="F52" s="188"/>
    </row>
    <row r="53" spans="2:6">
      <c r="B53" s="148" t="s">
        <v>17</v>
      </c>
      <c r="C53" s="149"/>
      <c r="D53" s="137"/>
      <c r="E53" s="137"/>
      <c r="F53" s="188"/>
    </row>
    <row r="54" spans="2:6" ht="15.75" thickBot="1">
      <c r="B54" s="151" t="s">
        <v>18</v>
      </c>
      <c r="C54" s="149"/>
      <c r="D54" s="137"/>
      <c r="E54" s="137"/>
      <c r="F54" s="189"/>
    </row>
    <row r="55" spans="2:6" ht="15.75" thickBot="1">
      <c r="B55" s="153" t="s">
        <v>19</v>
      </c>
      <c r="C55" s="320" t="s">
        <v>20</v>
      </c>
      <c r="D55" s="322" t="s">
        <v>21</v>
      </c>
      <c r="E55" s="315" t="s">
        <v>22</v>
      </c>
      <c r="F55" s="346" t="s">
        <v>23</v>
      </c>
    </row>
    <row r="56" spans="2:6" s="312" customFormat="1" ht="15.75" thickBot="1">
      <c r="B56" s="272" t="s">
        <v>122</v>
      </c>
      <c r="C56" s="321" t="s">
        <v>157</v>
      </c>
      <c r="D56" s="173" t="s">
        <v>129</v>
      </c>
      <c r="E56" s="315">
        <v>24750</v>
      </c>
      <c r="F56" s="315">
        <v>24750</v>
      </c>
    </row>
    <row r="57" spans="2:6" s="312" customFormat="1" ht="15.75" thickBot="1">
      <c r="B57" s="272">
        <v>90044</v>
      </c>
      <c r="C57" s="321" t="s">
        <v>158</v>
      </c>
      <c r="D57" s="173" t="s">
        <v>161</v>
      </c>
      <c r="E57" s="315">
        <v>12870</v>
      </c>
      <c r="F57" s="346">
        <f>E57*D57</f>
        <v>25740</v>
      </c>
    </row>
    <row r="58" spans="2:6" s="312" customFormat="1" ht="15.75" thickBot="1">
      <c r="B58" s="272">
        <v>9178</v>
      </c>
      <c r="C58" s="321" t="s">
        <v>159</v>
      </c>
      <c r="D58" s="173" t="s">
        <v>129</v>
      </c>
      <c r="E58" s="315">
        <v>220870</v>
      </c>
      <c r="F58" s="315">
        <v>220870</v>
      </c>
    </row>
    <row r="59" spans="2:6" s="312" customFormat="1">
      <c r="B59" s="313" t="s">
        <v>123</v>
      </c>
      <c r="C59" s="321" t="s">
        <v>160</v>
      </c>
      <c r="D59" s="173" t="s">
        <v>161</v>
      </c>
      <c r="E59" s="315">
        <v>25870</v>
      </c>
      <c r="F59" s="346">
        <f>E59*D59</f>
        <v>51740</v>
      </c>
    </row>
    <row r="60" spans="2:6" ht="15.75" thickBot="1">
      <c r="B60" s="161"/>
      <c r="C60" s="162"/>
      <c r="D60" s="323"/>
      <c r="E60" s="214" t="s">
        <v>24</v>
      </c>
      <c r="F60" s="191">
        <f>F56+F57+F58+F59</f>
        <v>323100</v>
      </c>
    </row>
    <row r="61" spans="2:6" ht="15.75" thickBot="1"/>
    <row r="62" spans="2:6" ht="15.75" thickBot="1">
      <c r="B62" s="132"/>
      <c r="C62" s="129" t="s">
        <v>61</v>
      </c>
      <c r="D62" s="133"/>
      <c r="E62" s="213"/>
      <c r="F62" s="187"/>
    </row>
    <row r="63" spans="2:6">
      <c r="B63" s="136" t="s">
        <v>6</v>
      </c>
      <c r="C63" s="166" t="s">
        <v>126</v>
      </c>
      <c r="D63" s="137"/>
      <c r="E63" s="138" t="s">
        <v>7</v>
      </c>
      <c r="F63" s="188"/>
    </row>
    <row r="64" spans="2:6">
      <c r="B64" s="140" t="s">
        <v>8</v>
      </c>
      <c r="C64" s="141" t="s">
        <v>69</v>
      </c>
      <c r="D64" s="142"/>
      <c r="E64" s="143"/>
      <c r="F64" s="188"/>
    </row>
    <row r="65" spans="2:6">
      <c r="B65" s="140" t="s">
        <v>10</v>
      </c>
      <c r="C65" s="144">
        <v>175988</v>
      </c>
      <c r="D65" s="145"/>
      <c r="E65" s="143" t="s">
        <v>11</v>
      </c>
      <c r="F65" s="188"/>
    </row>
    <row r="66" spans="2:6">
      <c r="B66" s="140" t="s">
        <v>12</v>
      </c>
      <c r="C66" s="144"/>
      <c r="D66" s="137"/>
      <c r="E66" s="146"/>
      <c r="F66" s="188"/>
    </row>
    <row r="67" spans="2:6">
      <c r="B67" s="130" t="s">
        <v>13</v>
      </c>
      <c r="C67" s="131">
        <v>34423</v>
      </c>
      <c r="D67" s="137"/>
      <c r="E67" s="137"/>
      <c r="F67" s="188"/>
    </row>
    <row r="68" spans="2:6">
      <c r="B68" s="140" t="s">
        <v>14</v>
      </c>
      <c r="C68" s="144">
        <v>7179</v>
      </c>
      <c r="D68" s="137"/>
      <c r="E68" s="137"/>
      <c r="F68" s="188"/>
    </row>
    <row r="69" spans="2:6">
      <c r="B69" s="148" t="s">
        <v>16</v>
      </c>
      <c r="C69" s="149"/>
      <c r="D69" s="137"/>
      <c r="E69" s="137"/>
      <c r="F69" s="188"/>
    </row>
    <row r="70" spans="2:6">
      <c r="B70" s="148" t="s">
        <v>17</v>
      </c>
      <c r="C70" s="149"/>
      <c r="D70" s="137"/>
      <c r="E70" s="137"/>
      <c r="F70" s="188"/>
    </row>
    <row r="71" spans="2:6" ht="15.75" thickBot="1">
      <c r="B71" s="151" t="s">
        <v>18</v>
      </c>
      <c r="C71" s="149"/>
      <c r="D71" s="137"/>
      <c r="E71" s="137"/>
      <c r="F71" s="189"/>
    </row>
    <row r="72" spans="2:6" ht="15.75" thickBot="1">
      <c r="B72" s="153" t="s">
        <v>19</v>
      </c>
      <c r="C72" s="153" t="s">
        <v>20</v>
      </c>
      <c r="D72" s="154" t="s">
        <v>21</v>
      </c>
      <c r="E72" s="155" t="s">
        <v>22</v>
      </c>
      <c r="F72" s="190" t="s">
        <v>23</v>
      </c>
    </row>
    <row r="73" spans="2:6">
      <c r="B73" s="157">
        <v>90126</v>
      </c>
      <c r="C73" s="157" t="s">
        <v>127</v>
      </c>
      <c r="D73" s="158">
        <v>1</v>
      </c>
      <c r="E73" s="159">
        <v>30000</v>
      </c>
      <c r="F73" s="192">
        <v>30000</v>
      </c>
    </row>
    <row r="74" spans="2:6" ht="15.75" thickBot="1">
      <c r="B74" s="161"/>
      <c r="C74" s="162"/>
      <c r="D74" s="163"/>
      <c r="E74" s="214" t="s">
        <v>62</v>
      </c>
      <c r="F74" s="191">
        <f>F73</f>
        <v>30000</v>
      </c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8"/>
  <sheetViews>
    <sheetView workbookViewId="0">
      <selection activeCell="F15" sqref="B3:F15"/>
    </sheetView>
  </sheetViews>
  <sheetFormatPr baseColWidth="10" defaultRowHeight="15"/>
  <cols>
    <col min="2" max="2" width="34.5703125" style="183" customWidth="1"/>
    <col min="3" max="3" width="52" style="293" customWidth="1"/>
    <col min="4" max="7" width="11.42578125" style="183"/>
  </cols>
  <sheetData>
    <row r="2" spans="2:6" ht="15.75" thickBot="1"/>
    <row r="3" spans="2:6" ht="15.75" thickBot="1">
      <c r="B3" s="218"/>
      <c r="C3" s="129" t="s">
        <v>63</v>
      </c>
      <c r="D3" s="219"/>
      <c r="E3" s="220"/>
      <c r="F3" s="221"/>
    </row>
    <row r="4" spans="2:6">
      <c r="B4" s="222" t="s">
        <v>6</v>
      </c>
      <c r="C4" s="289" t="s">
        <v>124</v>
      </c>
      <c r="D4" s="294"/>
      <c r="E4" s="223" t="s">
        <v>7</v>
      </c>
      <c r="F4" s="224"/>
    </row>
    <row r="5" spans="2:6">
      <c r="B5" s="225" t="s">
        <v>8</v>
      </c>
      <c r="C5" s="290" t="s">
        <v>125</v>
      </c>
      <c r="D5" s="295"/>
      <c r="E5" s="226"/>
      <c r="F5" s="224"/>
    </row>
    <row r="6" spans="2:6">
      <c r="B6" s="225" t="s">
        <v>10</v>
      </c>
      <c r="C6" s="291"/>
      <c r="D6" s="296"/>
      <c r="E6" s="226" t="s">
        <v>11</v>
      </c>
      <c r="F6" s="224"/>
    </row>
    <row r="7" spans="2:6">
      <c r="B7" s="225" t="s">
        <v>12</v>
      </c>
      <c r="C7" s="291"/>
      <c r="D7" s="294"/>
      <c r="E7" s="227"/>
      <c r="F7" s="224"/>
    </row>
    <row r="8" spans="2:6">
      <c r="B8" s="130" t="s">
        <v>13</v>
      </c>
      <c r="C8" s="131"/>
      <c r="D8" s="294"/>
      <c r="E8" s="228"/>
      <c r="F8" s="224"/>
    </row>
    <row r="9" spans="2:6">
      <c r="B9" s="225" t="s">
        <v>14</v>
      </c>
      <c r="C9" s="291">
        <v>150</v>
      </c>
      <c r="D9" s="294"/>
      <c r="E9" s="228"/>
      <c r="F9" s="224"/>
    </row>
    <row r="10" spans="2:6">
      <c r="B10" s="229" t="s">
        <v>16</v>
      </c>
      <c r="C10" s="292">
        <v>7088</v>
      </c>
      <c r="D10" s="294"/>
      <c r="E10" s="230"/>
      <c r="F10" s="224"/>
    </row>
    <row r="11" spans="2:6">
      <c r="B11" s="229" t="s">
        <v>17</v>
      </c>
      <c r="C11" s="292"/>
      <c r="D11" s="294"/>
      <c r="E11" s="230"/>
      <c r="F11" s="224"/>
    </row>
    <row r="12" spans="2:6" ht="15.75" thickBot="1">
      <c r="B12" s="231" t="s">
        <v>18</v>
      </c>
      <c r="C12" s="292"/>
      <c r="D12" s="294"/>
      <c r="E12" s="230"/>
      <c r="F12" s="232"/>
    </row>
    <row r="13" spans="2:6" ht="15.75" thickBot="1">
      <c r="B13" s="216" t="s">
        <v>19</v>
      </c>
      <c r="C13" s="216" t="s">
        <v>20</v>
      </c>
      <c r="D13" s="297" t="s">
        <v>21</v>
      </c>
      <c r="E13" s="233" t="s">
        <v>22</v>
      </c>
      <c r="F13" s="234" t="s">
        <v>23</v>
      </c>
    </row>
    <row r="14" spans="2:6">
      <c r="B14" s="217" t="s">
        <v>30</v>
      </c>
      <c r="C14" s="217" t="s">
        <v>31</v>
      </c>
      <c r="D14" s="298">
        <v>1</v>
      </c>
      <c r="E14" s="235">
        <v>180000</v>
      </c>
      <c r="F14" s="236">
        <v>180000</v>
      </c>
    </row>
    <row r="15" spans="2:6" ht="15.75" thickBot="1">
      <c r="B15" s="237"/>
      <c r="C15" s="237"/>
      <c r="D15" s="299"/>
      <c r="E15" s="238" t="s">
        <v>62</v>
      </c>
      <c r="F15" s="239">
        <f>F14</f>
        <v>180000</v>
      </c>
    </row>
    <row r="17" spans="2:6" ht="15.75" thickBot="1"/>
    <row r="18" spans="2:6" ht="15.75" thickBot="1">
      <c r="B18" s="218"/>
      <c r="C18" s="129" t="s">
        <v>64</v>
      </c>
      <c r="D18" s="219"/>
      <c r="E18" s="220"/>
      <c r="F18" s="221"/>
    </row>
    <row r="19" spans="2:6">
      <c r="B19" s="222" t="s">
        <v>6</v>
      </c>
      <c r="C19" s="289"/>
      <c r="D19" s="294"/>
      <c r="E19" s="223" t="s">
        <v>7</v>
      </c>
      <c r="F19" s="224"/>
    </row>
    <row r="20" spans="2:6">
      <c r="B20" s="225" t="s">
        <v>8</v>
      </c>
      <c r="C20" s="290"/>
      <c r="D20" s="295"/>
      <c r="E20" s="226"/>
      <c r="F20" s="224"/>
    </row>
    <row r="21" spans="2:6">
      <c r="B21" s="225" t="s">
        <v>10</v>
      </c>
      <c r="C21" s="291"/>
      <c r="D21" s="296"/>
      <c r="E21" s="226" t="s">
        <v>11</v>
      </c>
      <c r="F21" s="224"/>
    </row>
    <row r="22" spans="2:6">
      <c r="B22" s="225" t="s">
        <v>12</v>
      </c>
      <c r="C22" s="291"/>
      <c r="D22" s="294"/>
      <c r="E22" s="227"/>
      <c r="F22" s="224"/>
    </row>
    <row r="23" spans="2:6">
      <c r="B23" s="130" t="s">
        <v>13</v>
      </c>
      <c r="C23" s="131"/>
      <c r="D23" s="294"/>
      <c r="E23" s="228"/>
      <c r="F23" s="224"/>
    </row>
    <row r="24" spans="2:6">
      <c r="B24" s="225" t="s">
        <v>14</v>
      </c>
      <c r="C24" s="291"/>
      <c r="D24" s="294"/>
      <c r="E24" s="228"/>
      <c r="F24" s="224"/>
    </row>
    <row r="25" spans="2:6">
      <c r="B25" s="229" t="s">
        <v>16</v>
      </c>
      <c r="C25" s="292"/>
      <c r="D25" s="294"/>
      <c r="E25" s="230"/>
      <c r="F25" s="224"/>
    </row>
    <row r="26" spans="2:6">
      <c r="B26" s="229" t="s">
        <v>17</v>
      </c>
      <c r="C26" s="292"/>
      <c r="D26" s="294"/>
      <c r="E26" s="230"/>
      <c r="F26" s="224"/>
    </row>
    <row r="27" spans="2:6" ht="15.75" thickBot="1">
      <c r="B27" s="231" t="s">
        <v>18</v>
      </c>
      <c r="C27" s="292"/>
      <c r="D27" s="294"/>
      <c r="E27" s="230"/>
      <c r="F27" s="232"/>
    </row>
    <row r="28" spans="2:6" ht="15.75" thickBot="1">
      <c r="B28" s="216" t="s">
        <v>19</v>
      </c>
      <c r="C28" s="216" t="s">
        <v>20</v>
      </c>
      <c r="D28" s="297" t="s">
        <v>21</v>
      </c>
      <c r="E28" s="233" t="s">
        <v>22</v>
      </c>
      <c r="F28" s="234" t="s">
        <v>23</v>
      </c>
    </row>
    <row r="29" spans="2:6">
      <c r="B29" s="217"/>
      <c r="C29" s="217"/>
      <c r="D29" s="298"/>
      <c r="E29" s="235"/>
      <c r="F29" s="236"/>
    </row>
    <row r="30" spans="2:6" ht="15.75" thickBot="1">
      <c r="B30" s="237"/>
      <c r="C30" s="237"/>
      <c r="D30" s="299"/>
      <c r="E30" s="238" t="s">
        <v>62</v>
      </c>
      <c r="F30" s="239"/>
    </row>
    <row r="32" spans="2:6" ht="15.75" thickBot="1"/>
    <row r="33" spans="2:7" ht="15.75" thickBot="1">
      <c r="B33" s="218"/>
      <c r="C33" s="129" t="s">
        <v>65</v>
      </c>
      <c r="D33" s="219"/>
      <c r="E33" s="220"/>
      <c r="F33" s="221"/>
    </row>
    <row r="34" spans="2:7">
      <c r="B34" s="222" t="s">
        <v>6</v>
      </c>
      <c r="C34" s="289" t="s">
        <v>141</v>
      </c>
      <c r="D34" s="294"/>
      <c r="E34" s="223" t="s">
        <v>7</v>
      </c>
      <c r="F34" s="224"/>
    </row>
    <row r="35" spans="2:7" s="288" customFormat="1" ht="12">
      <c r="B35" s="225" t="s">
        <v>8</v>
      </c>
      <c r="C35" s="270" t="s">
        <v>142</v>
      </c>
      <c r="D35" s="295"/>
      <c r="E35" s="226"/>
      <c r="F35" s="224"/>
      <c r="G35" s="300"/>
    </row>
    <row r="36" spans="2:7">
      <c r="B36" s="225" t="s">
        <v>10</v>
      </c>
      <c r="C36" s="291">
        <v>176529</v>
      </c>
      <c r="D36" s="296"/>
      <c r="E36" s="226" t="s">
        <v>11</v>
      </c>
      <c r="F36" s="224"/>
    </row>
    <row r="37" spans="2:7">
      <c r="B37" s="225" t="s">
        <v>12</v>
      </c>
      <c r="C37" s="291"/>
      <c r="D37" s="294"/>
      <c r="E37" s="227"/>
      <c r="F37" s="224"/>
    </row>
    <row r="38" spans="2:7">
      <c r="B38" s="130" t="s">
        <v>13</v>
      </c>
      <c r="C38" s="131">
        <v>34607</v>
      </c>
      <c r="D38" s="294"/>
      <c r="E38" s="228"/>
      <c r="F38" s="224"/>
    </row>
    <row r="39" spans="2:7">
      <c r="B39" s="225" t="s">
        <v>14</v>
      </c>
      <c r="C39" s="291" t="s">
        <v>140</v>
      </c>
      <c r="D39" s="294"/>
      <c r="E39" s="228"/>
      <c r="F39" s="224"/>
    </row>
    <row r="40" spans="2:7">
      <c r="B40" s="229" t="s">
        <v>16</v>
      </c>
      <c r="C40" s="292"/>
      <c r="D40" s="294"/>
      <c r="E40" s="230"/>
      <c r="F40" s="224"/>
    </row>
    <row r="41" spans="2:7">
      <c r="B41" s="229" t="s">
        <v>17</v>
      </c>
      <c r="C41" s="292"/>
      <c r="D41" s="294"/>
      <c r="E41" s="230"/>
      <c r="F41" s="224"/>
    </row>
    <row r="42" spans="2:7" ht="15.75" thickBot="1">
      <c r="B42" s="231" t="s">
        <v>18</v>
      </c>
      <c r="C42" s="292"/>
      <c r="D42" s="294"/>
      <c r="E42" s="230"/>
      <c r="F42" s="232"/>
    </row>
    <row r="43" spans="2:7" ht="15.75" thickBot="1">
      <c r="B43" s="216" t="s">
        <v>19</v>
      </c>
      <c r="C43" s="242" t="s">
        <v>20</v>
      </c>
      <c r="D43" s="302" t="s">
        <v>21</v>
      </c>
      <c r="E43" s="303" t="s">
        <v>22</v>
      </c>
      <c r="F43" s="304" t="s">
        <v>23</v>
      </c>
    </row>
    <row r="44" spans="2:7" s="167" customFormat="1" ht="15.75" thickBot="1">
      <c r="B44" s="301">
        <v>111110000</v>
      </c>
      <c r="C44" s="309" t="s">
        <v>34</v>
      </c>
      <c r="D44" s="309">
        <v>1</v>
      </c>
      <c r="E44" s="310">
        <v>180000</v>
      </c>
      <c r="F44" s="311">
        <v>180000</v>
      </c>
      <c r="G44" s="183"/>
    </row>
    <row r="45" spans="2:7">
      <c r="B45" s="217" t="s">
        <v>136</v>
      </c>
      <c r="C45" s="305" t="s">
        <v>137</v>
      </c>
      <c r="D45" s="306">
        <v>1</v>
      </c>
      <c r="E45" s="307">
        <v>82000</v>
      </c>
      <c r="F45" s="308">
        <v>82000</v>
      </c>
    </row>
    <row r="46" spans="2:7" ht="15.75" thickBot="1">
      <c r="B46" s="237"/>
      <c r="C46" s="237"/>
      <c r="D46" s="299"/>
      <c r="E46" s="238" t="s">
        <v>62</v>
      </c>
      <c r="F46" s="239">
        <f>F45+F44</f>
        <v>262000</v>
      </c>
    </row>
    <row r="48" spans="2:7" ht="15.75" thickBot="1"/>
    <row r="49" spans="2:6" ht="15.75" thickBot="1">
      <c r="B49" s="218"/>
      <c r="C49" s="129" t="s">
        <v>66</v>
      </c>
      <c r="D49" s="219"/>
      <c r="E49" s="220"/>
      <c r="F49" s="221"/>
    </row>
    <row r="50" spans="2:6">
      <c r="B50" s="222" t="s">
        <v>6</v>
      </c>
      <c r="C50" s="289" t="s">
        <v>126</v>
      </c>
      <c r="D50" s="294"/>
      <c r="E50" s="223" t="s">
        <v>7</v>
      </c>
      <c r="F50" s="224"/>
    </row>
    <row r="51" spans="2:6">
      <c r="B51" s="225" t="s">
        <v>8</v>
      </c>
      <c r="C51" s="290" t="s">
        <v>69</v>
      </c>
      <c r="D51" s="295"/>
      <c r="E51" s="226"/>
      <c r="F51" s="224"/>
    </row>
    <row r="52" spans="2:6">
      <c r="B52" s="225" t="s">
        <v>10</v>
      </c>
      <c r="C52" s="291">
        <v>176398</v>
      </c>
      <c r="D52" s="296"/>
      <c r="E52" s="226" t="s">
        <v>11</v>
      </c>
      <c r="F52" s="224"/>
    </row>
    <row r="53" spans="2:6">
      <c r="B53" s="225" t="s">
        <v>12</v>
      </c>
      <c r="C53" s="291"/>
      <c r="D53" s="294"/>
      <c r="E53" s="227"/>
      <c r="F53" s="224"/>
    </row>
    <row r="54" spans="2:6">
      <c r="B54" s="130" t="s">
        <v>13</v>
      </c>
      <c r="C54" s="131">
        <v>34520</v>
      </c>
      <c r="D54" s="294"/>
      <c r="E54" s="228"/>
      <c r="F54" s="224"/>
    </row>
    <row r="55" spans="2:6">
      <c r="B55" s="225" t="s">
        <v>14</v>
      </c>
      <c r="C55" s="291">
        <v>7181</v>
      </c>
      <c r="D55" s="294"/>
      <c r="E55" s="228"/>
      <c r="F55" s="224"/>
    </row>
    <row r="56" spans="2:6">
      <c r="B56" s="229" t="s">
        <v>16</v>
      </c>
      <c r="C56" s="292">
        <v>7181</v>
      </c>
      <c r="D56" s="294"/>
      <c r="E56" s="230"/>
      <c r="F56" s="224"/>
    </row>
    <row r="57" spans="2:6">
      <c r="B57" s="229" t="s">
        <v>17</v>
      </c>
      <c r="C57" s="292"/>
      <c r="D57" s="294"/>
      <c r="E57" s="230"/>
      <c r="F57" s="224"/>
    </row>
    <row r="58" spans="2:6" ht="15.75" thickBot="1">
      <c r="B58" s="231" t="s">
        <v>18</v>
      </c>
      <c r="C58" s="292"/>
      <c r="D58" s="294"/>
      <c r="E58" s="230"/>
      <c r="F58" s="232"/>
    </row>
    <row r="59" spans="2:6" ht="15.75" thickBot="1">
      <c r="B59" s="216" t="s">
        <v>19</v>
      </c>
      <c r="C59" s="216" t="s">
        <v>20</v>
      </c>
      <c r="D59" s="297" t="s">
        <v>21</v>
      </c>
      <c r="E59" s="233" t="s">
        <v>22</v>
      </c>
      <c r="F59" s="234" t="s">
        <v>23</v>
      </c>
    </row>
    <row r="60" spans="2:6">
      <c r="B60" s="217" t="s">
        <v>130</v>
      </c>
      <c r="C60" s="217" t="s">
        <v>131</v>
      </c>
      <c r="D60" s="298">
        <v>6</v>
      </c>
      <c r="E60" s="235">
        <v>370000</v>
      </c>
      <c r="F60" s="236">
        <v>370000</v>
      </c>
    </row>
    <row r="61" spans="2:6" ht="15.75" thickBot="1">
      <c r="B61" s="237"/>
      <c r="C61" s="237"/>
      <c r="D61" s="299"/>
      <c r="E61" s="238"/>
      <c r="F61" s="239">
        <f>F60*D60</f>
        <v>2220000</v>
      </c>
    </row>
    <row r="63" spans="2:6" ht="15.75" thickBot="1"/>
    <row r="64" spans="2:6" ht="15.75" thickBot="1">
      <c r="B64" s="218"/>
      <c r="C64" s="129" t="s">
        <v>67</v>
      </c>
      <c r="D64" s="219"/>
      <c r="E64" s="220"/>
      <c r="F64" s="221"/>
    </row>
    <row r="65" spans="2:7">
      <c r="B65" s="222" t="s">
        <v>6</v>
      </c>
      <c r="C65" s="289" t="s">
        <v>87</v>
      </c>
      <c r="D65" s="294"/>
      <c r="E65" s="223" t="s">
        <v>7</v>
      </c>
      <c r="F65" s="224"/>
    </row>
    <row r="66" spans="2:7">
      <c r="B66" s="225" t="s">
        <v>8</v>
      </c>
      <c r="C66" s="290" t="s">
        <v>147</v>
      </c>
      <c r="D66" s="295"/>
      <c r="E66" s="226"/>
      <c r="F66" s="224"/>
    </row>
    <row r="67" spans="2:7">
      <c r="B67" s="225" t="s">
        <v>10</v>
      </c>
      <c r="C67" s="291">
        <v>176429</v>
      </c>
      <c r="D67" s="296"/>
      <c r="E67" s="226" t="s">
        <v>11</v>
      </c>
      <c r="F67" s="224"/>
    </row>
    <row r="68" spans="2:7">
      <c r="B68" s="225" t="s">
        <v>12</v>
      </c>
      <c r="C68" s="291"/>
      <c r="D68" s="294"/>
      <c r="E68" s="227"/>
      <c r="F68" s="224"/>
    </row>
    <row r="69" spans="2:7">
      <c r="B69" s="130" t="s">
        <v>13</v>
      </c>
      <c r="C69" s="131">
        <v>34602</v>
      </c>
      <c r="D69" s="294"/>
      <c r="E69" s="228"/>
      <c r="F69" s="224"/>
    </row>
    <row r="70" spans="2:7">
      <c r="B70" s="225" t="s">
        <v>14</v>
      </c>
      <c r="C70" s="291" t="s">
        <v>148</v>
      </c>
      <c r="D70" s="294"/>
      <c r="E70" s="228"/>
      <c r="F70" s="224"/>
    </row>
    <row r="71" spans="2:7">
      <c r="B71" s="229" t="s">
        <v>16</v>
      </c>
      <c r="C71" s="292"/>
      <c r="D71" s="294"/>
      <c r="E71" s="230"/>
      <c r="F71" s="224"/>
    </row>
    <row r="72" spans="2:7">
      <c r="B72" s="229" t="s">
        <v>17</v>
      </c>
      <c r="C72" s="292"/>
      <c r="D72" s="294"/>
      <c r="E72" s="230"/>
      <c r="F72" s="224"/>
    </row>
    <row r="73" spans="2:7" ht="15.75" thickBot="1">
      <c r="B73" s="231" t="s">
        <v>18</v>
      </c>
      <c r="C73" s="292"/>
      <c r="D73" s="294"/>
      <c r="E73" s="230"/>
      <c r="F73" s="232"/>
    </row>
    <row r="74" spans="2:7" ht="15.75" thickBot="1">
      <c r="B74" s="216" t="s">
        <v>19</v>
      </c>
      <c r="C74" s="216" t="s">
        <v>20</v>
      </c>
      <c r="D74" s="302" t="s">
        <v>21</v>
      </c>
      <c r="E74" s="303" t="s">
        <v>22</v>
      </c>
      <c r="F74" s="304" t="s">
        <v>23</v>
      </c>
    </row>
    <row r="75" spans="2:7" s="312" customFormat="1" ht="15.75" thickBot="1">
      <c r="B75" s="242" t="s">
        <v>145</v>
      </c>
      <c r="C75" s="301" t="s">
        <v>149</v>
      </c>
      <c r="D75" s="309">
        <v>3</v>
      </c>
      <c r="E75" s="310">
        <v>98000</v>
      </c>
      <c r="F75" s="311">
        <f>E75*D75</f>
        <v>294000</v>
      </c>
      <c r="G75" s="183"/>
    </row>
    <row r="76" spans="2:7" s="312" customFormat="1" ht="15.75" thickBot="1">
      <c r="B76" s="242" t="s">
        <v>146</v>
      </c>
      <c r="C76" s="301" t="s">
        <v>150</v>
      </c>
      <c r="D76" s="309">
        <v>3</v>
      </c>
      <c r="E76" s="310">
        <v>98000</v>
      </c>
      <c r="F76" s="311">
        <f>E76*D76</f>
        <v>294000</v>
      </c>
      <c r="G76" s="183"/>
    </row>
    <row r="77" spans="2:7">
      <c r="B77" s="217">
        <v>4704102</v>
      </c>
      <c r="C77" s="327" t="s">
        <v>151</v>
      </c>
      <c r="D77" s="309">
        <v>1</v>
      </c>
      <c r="E77" s="310">
        <v>480000</v>
      </c>
      <c r="F77" s="311">
        <v>480000</v>
      </c>
    </row>
    <row r="78" spans="2:7" ht="15.75" thickBot="1">
      <c r="B78" s="237"/>
      <c r="C78" s="328"/>
      <c r="D78" s="310"/>
      <c r="E78" s="329" t="s">
        <v>62</v>
      </c>
      <c r="F78" s="311">
        <f>F75+F76+F77</f>
        <v>1068000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zoomScale="77" zoomScaleNormal="77" workbookViewId="0">
      <selection activeCell="K27" sqref="K27"/>
    </sheetView>
  </sheetViews>
  <sheetFormatPr baseColWidth="10" defaultRowHeight="15"/>
  <cols>
    <col min="1" max="1" width="4.7109375" customWidth="1"/>
    <col min="2" max="2" width="30.5703125" style="183" customWidth="1"/>
    <col min="3" max="3" width="19.7109375" style="183" customWidth="1"/>
    <col min="4" max="4" width="4.28515625" style="293" customWidth="1"/>
    <col min="5" max="5" width="17.7109375" style="369" customWidth="1"/>
    <col min="6" max="6" width="16.5703125" style="185" customWidth="1"/>
    <col min="7" max="7" width="18.7109375" style="182" customWidth="1"/>
    <col min="8" max="8" width="16.85546875" style="185" customWidth="1"/>
    <col min="9" max="9" width="25.140625" style="183" customWidth="1"/>
    <col min="10" max="10" width="19.5703125" style="183" customWidth="1"/>
    <col min="11" max="11" width="73.85546875" style="183" customWidth="1"/>
  </cols>
  <sheetData>
    <row r="1" spans="1:13">
      <c r="A1" s="529" t="s">
        <v>165</v>
      </c>
      <c r="B1" s="530"/>
      <c r="C1" s="530"/>
      <c r="D1" s="530"/>
      <c r="E1" s="530"/>
      <c r="F1" s="530"/>
      <c r="G1" s="530"/>
      <c r="H1" s="530"/>
      <c r="I1" s="530"/>
      <c r="J1" s="530"/>
      <c r="K1" s="531"/>
    </row>
    <row r="2" spans="1:13" ht="12" customHeight="1" thickBot="1">
      <c r="A2" s="532"/>
      <c r="B2" s="533"/>
      <c r="C2" s="533"/>
      <c r="D2" s="533"/>
      <c r="E2" s="533"/>
      <c r="F2" s="533"/>
      <c r="G2" s="533"/>
      <c r="H2" s="533"/>
      <c r="I2" s="533"/>
      <c r="J2" s="533"/>
      <c r="K2" s="534"/>
    </row>
    <row r="3" spans="1:13" ht="15.75">
      <c r="A3" s="349" t="s">
        <v>77</v>
      </c>
      <c r="B3" s="350" t="s">
        <v>70</v>
      </c>
      <c r="C3" s="351" t="s">
        <v>71</v>
      </c>
      <c r="D3" s="351" t="s">
        <v>72</v>
      </c>
      <c r="E3" s="351" t="s">
        <v>16</v>
      </c>
      <c r="F3" s="463" t="s">
        <v>0</v>
      </c>
      <c r="G3" s="351" t="s">
        <v>14</v>
      </c>
      <c r="H3" s="351" t="s">
        <v>73</v>
      </c>
      <c r="I3" s="351" t="s">
        <v>74</v>
      </c>
      <c r="J3" s="351" t="s">
        <v>75</v>
      </c>
      <c r="K3" s="351" t="s">
        <v>76</v>
      </c>
    </row>
    <row r="4" spans="1:13" s="380" customFormat="1" ht="15.75" thickBot="1">
      <c r="A4" s="348">
        <v>3</v>
      </c>
      <c r="B4" s="470" t="s">
        <v>36</v>
      </c>
      <c r="C4" s="471">
        <v>160000</v>
      </c>
      <c r="D4" s="472" t="s">
        <v>44</v>
      </c>
      <c r="E4" s="473" t="s">
        <v>173</v>
      </c>
      <c r="F4" s="474">
        <v>39961</v>
      </c>
      <c r="G4" s="475" t="s">
        <v>173</v>
      </c>
      <c r="H4" s="476">
        <v>185392</v>
      </c>
      <c r="I4" s="475" t="s">
        <v>173</v>
      </c>
      <c r="J4" s="477" t="s">
        <v>37</v>
      </c>
      <c r="K4" s="478" t="s">
        <v>230</v>
      </c>
    </row>
    <row r="5" spans="1:13" s="380" customFormat="1">
      <c r="A5" s="347">
        <v>1</v>
      </c>
      <c r="B5" s="488" t="s">
        <v>9</v>
      </c>
      <c r="C5" s="489">
        <v>318917</v>
      </c>
      <c r="D5" s="490" t="s">
        <v>44</v>
      </c>
      <c r="E5" s="491" t="s">
        <v>173</v>
      </c>
      <c r="F5" s="492">
        <v>39960</v>
      </c>
      <c r="G5" s="493" t="s">
        <v>173</v>
      </c>
      <c r="H5" s="494">
        <v>185393</v>
      </c>
      <c r="I5" s="493" t="s">
        <v>173</v>
      </c>
      <c r="J5" s="495" t="s">
        <v>37</v>
      </c>
      <c r="K5" s="512" t="s">
        <v>174</v>
      </c>
    </row>
    <row r="6" spans="1:13" s="380" customFormat="1">
      <c r="A6" s="347">
        <v>2</v>
      </c>
      <c r="B6" s="496" t="s">
        <v>35</v>
      </c>
      <c r="C6" s="497">
        <v>650950</v>
      </c>
      <c r="D6" s="498" t="s">
        <v>44</v>
      </c>
      <c r="E6" s="499" t="s">
        <v>173</v>
      </c>
      <c r="F6" s="500">
        <v>40087</v>
      </c>
      <c r="G6" s="501" t="s">
        <v>173</v>
      </c>
      <c r="H6" s="502">
        <v>185482</v>
      </c>
      <c r="I6" s="501" t="s">
        <v>173</v>
      </c>
      <c r="J6" s="503" t="s">
        <v>37</v>
      </c>
      <c r="K6" s="513" t="s">
        <v>228</v>
      </c>
    </row>
    <row r="7" spans="1:13" s="380" customFormat="1" ht="15.75" thickBot="1">
      <c r="A7" s="348">
        <v>4</v>
      </c>
      <c r="B7" s="504" t="s">
        <v>88</v>
      </c>
      <c r="C7" s="505">
        <v>2434755</v>
      </c>
      <c r="D7" s="506" t="s">
        <v>44</v>
      </c>
      <c r="E7" s="507" t="s">
        <v>173</v>
      </c>
      <c r="F7" s="508">
        <v>40088</v>
      </c>
      <c r="G7" s="509" t="s">
        <v>173</v>
      </c>
      <c r="H7" s="510">
        <v>185483</v>
      </c>
      <c r="I7" s="509" t="s">
        <v>173</v>
      </c>
      <c r="J7" s="511" t="s">
        <v>37</v>
      </c>
      <c r="K7" s="514" t="s">
        <v>229</v>
      </c>
    </row>
    <row r="8" spans="1:13" s="383" customFormat="1">
      <c r="A8" s="381">
        <v>5</v>
      </c>
      <c r="B8" s="464" t="s">
        <v>88</v>
      </c>
      <c r="C8" s="465">
        <v>130790</v>
      </c>
      <c r="D8" s="466" t="s">
        <v>44</v>
      </c>
      <c r="E8" s="467">
        <v>7109</v>
      </c>
      <c r="F8" s="468">
        <v>39535</v>
      </c>
      <c r="G8" s="467">
        <v>4700006054</v>
      </c>
      <c r="H8" s="468">
        <v>184879</v>
      </c>
      <c r="I8" s="468">
        <v>46187</v>
      </c>
      <c r="J8" s="469" t="s">
        <v>162</v>
      </c>
      <c r="K8" s="464" t="s">
        <v>192</v>
      </c>
      <c r="L8" s="382"/>
      <c r="M8" s="382"/>
    </row>
    <row r="9" spans="1:13" s="380" customFormat="1">
      <c r="A9" s="348">
        <v>10</v>
      </c>
      <c r="B9" s="400" t="s">
        <v>69</v>
      </c>
      <c r="C9" s="401">
        <v>192000</v>
      </c>
      <c r="D9" s="466" t="s">
        <v>44</v>
      </c>
      <c r="E9" s="402">
        <v>7182</v>
      </c>
      <c r="F9" s="403">
        <v>35084</v>
      </c>
      <c r="G9" s="404">
        <v>743468</v>
      </c>
      <c r="H9" s="405">
        <v>177299</v>
      </c>
      <c r="I9" s="403">
        <v>45472</v>
      </c>
      <c r="J9" s="406" t="s">
        <v>86</v>
      </c>
      <c r="K9" s="481" t="s">
        <v>191</v>
      </c>
      <c r="L9" s="384"/>
      <c r="M9" s="384"/>
    </row>
    <row r="10" spans="1:13">
      <c r="A10" s="348">
        <v>11</v>
      </c>
      <c r="B10" s="425" t="s">
        <v>193</v>
      </c>
      <c r="C10" s="418">
        <v>693475</v>
      </c>
      <c r="D10" s="466" t="s">
        <v>44</v>
      </c>
      <c r="E10" s="419">
        <v>7169</v>
      </c>
      <c r="F10" s="420">
        <v>29878</v>
      </c>
      <c r="G10" s="419" t="s">
        <v>194</v>
      </c>
      <c r="H10" s="420">
        <v>185154</v>
      </c>
      <c r="I10" s="420">
        <v>46161</v>
      </c>
      <c r="J10" s="420" t="s">
        <v>164</v>
      </c>
      <c r="K10" s="425" t="s">
        <v>195</v>
      </c>
    </row>
    <row r="11" spans="1:13">
      <c r="A11" s="348">
        <v>12</v>
      </c>
      <c r="B11" s="427" t="s">
        <v>196</v>
      </c>
      <c r="C11" s="415">
        <v>180000</v>
      </c>
      <c r="D11" s="466" t="s">
        <v>44</v>
      </c>
      <c r="E11" s="416">
        <v>7027</v>
      </c>
      <c r="F11" s="417">
        <v>39691</v>
      </c>
      <c r="G11" s="416">
        <v>2658</v>
      </c>
      <c r="H11" s="417">
        <v>184736</v>
      </c>
      <c r="I11" s="417">
        <v>45839</v>
      </c>
      <c r="J11" s="406" t="s">
        <v>86</v>
      </c>
      <c r="K11" s="425" t="s">
        <v>231</v>
      </c>
    </row>
    <row r="12" spans="1:13" s="312" customFormat="1">
      <c r="A12" s="348">
        <v>14</v>
      </c>
      <c r="B12" s="425" t="s">
        <v>187</v>
      </c>
      <c r="C12" s="418">
        <v>100000</v>
      </c>
      <c r="D12" s="466" t="s">
        <v>44</v>
      </c>
      <c r="E12" s="419" t="s">
        <v>199</v>
      </c>
      <c r="F12" s="420">
        <v>39389</v>
      </c>
      <c r="G12" s="419" t="s">
        <v>200</v>
      </c>
      <c r="H12" s="420">
        <v>184412</v>
      </c>
      <c r="I12" s="420">
        <v>45490</v>
      </c>
      <c r="J12" s="426" t="s">
        <v>86</v>
      </c>
      <c r="K12" s="425" t="s">
        <v>210</v>
      </c>
    </row>
    <row r="13" spans="1:13" s="312" customFormat="1">
      <c r="A13" s="347">
        <v>16</v>
      </c>
      <c r="B13" s="411" t="s">
        <v>69</v>
      </c>
      <c r="C13" s="412">
        <v>58116</v>
      </c>
      <c r="D13" s="466" t="s">
        <v>44</v>
      </c>
      <c r="E13" s="413">
        <v>7185</v>
      </c>
      <c r="F13" s="414">
        <v>39154</v>
      </c>
      <c r="G13" s="413">
        <v>743468</v>
      </c>
      <c r="H13" s="414">
        <v>183941</v>
      </c>
      <c r="I13" s="414">
        <v>45473</v>
      </c>
      <c r="J13" s="406" t="s">
        <v>86</v>
      </c>
      <c r="K13" s="482" t="s">
        <v>198</v>
      </c>
    </row>
    <row r="14" spans="1:13" s="397" customFormat="1">
      <c r="A14" s="347">
        <v>17</v>
      </c>
      <c r="B14" s="411" t="s">
        <v>69</v>
      </c>
      <c r="C14" s="415">
        <v>780000</v>
      </c>
      <c r="D14" s="466" t="s">
        <v>44</v>
      </c>
      <c r="E14" s="416">
        <v>7186</v>
      </c>
      <c r="F14" s="417">
        <v>39037</v>
      </c>
      <c r="G14" s="416">
        <v>744035</v>
      </c>
      <c r="H14" s="417">
        <v>183665</v>
      </c>
      <c r="I14" s="417">
        <v>45433</v>
      </c>
      <c r="J14" s="420" t="s">
        <v>164</v>
      </c>
      <c r="K14" s="425" t="s">
        <v>214</v>
      </c>
    </row>
    <row r="15" spans="1:13" s="397" customFormat="1">
      <c r="A15" s="347">
        <v>18</v>
      </c>
      <c r="B15" s="411" t="s">
        <v>163</v>
      </c>
      <c r="C15" s="415">
        <v>180562</v>
      </c>
      <c r="D15" s="466" t="s">
        <v>44</v>
      </c>
      <c r="E15" s="416">
        <v>7244</v>
      </c>
      <c r="F15" s="429">
        <v>39464</v>
      </c>
      <c r="G15" s="416">
        <v>144765</v>
      </c>
      <c r="H15" s="417">
        <v>184731</v>
      </c>
      <c r="I15" s="417">
        <v>45840</v>
      </c>
      <c r="J15" s="428" t="s">
        <v>168</v>
      </c>
      <c r="K15" s="427" t="s">
        <v>201</v>
      </c>
    </row>
    <row r="16" spans="1:13" s="397" customFormat="1">
      <c r="A16" s="347">
        <v>19</v>
      </c>
      <c r="B16" s="411" t="s">
        <v>163</v>
      </c>
      <c r="C16" s="415">
        <v>94608</v>
      </c>
      <c r="D16" s="466" t="s">
        <v>44</v>
      </c>
      <c r="E16" s="416">
        <v>7242</v>
      </c>
      <c r="F16" s="424">
        <v>39459</v>
      </c>
      <c r="G16" s="416">
        <v>144766</v>
      </c>
      <c r="H16" s="417">
        <v>184411</v>
      </c>
      <c r="I16" s="417">
        <v>45491</v>
      </c>
      <c r="J16" s="406" t="s">
        <v>86</v>
      </c>
      <c r="K16" s="427" t="s">
        <v>202</v>
      </c>
    </row>
    <row r="17" spans="1:11" s="397" customFormat="1">
      <c r="A17" s="347">
        <v>20</v>
      </c>
      <c r="B17" s="411" t="s">
        <v>163</v>
      </c>
      <c r="C17" s="415">
        <v>276000</v>
      </c>
      <c r="D17" s="466" t="s">
        <v>44</v>
      </c>
      <c r="E17" s="416">
        <v>7223</v>
      </c>
      <c r="F17" s="417">
        <v>24990</v>
      </c>
      <c r="G17" s="416">
        <v>144764</v>
      </c>
      <c r="H17" s="417">
        <v>160850</v>
      </c>
      <c r="I17" s="417">
        <v>45494</v>
      </c>
      <c r="J17" s="406" t="s">
        <v>86</v>
      </c>
      <c r="K17" s="427" t="s">
        <v>203</v>
      </c>
    </row>
    <row r="18" spans="1:11" s="397" customFormat="1">
      <c r="A18" s="347">
        <v>21</v>
      </c>
      <c r="B18" s="430" t="s">
        <v>88</v>
      </c>
      <c r="C18" s="412">
        <v>11482800</v>
      </c>
      <c r="D18" s="466" t="s">
        <v>44</v>
      </c>
      <c r="E18" s="413">
        <v>7117</v>
      </c>
      <c r="F18" s="414">
        <v>39900</v>
      </c>
      <c r="G18" s="462" t="s">
        <v>227</v>
      </c>
      <c r="H18" s="414">
        <v>185096</v>
      </c>
      <c r="I18" s="414">
        <v>46116</v>
      </c>
      <c r="J18" s="431" t="s">
        <v>162</v>
      </c>
      <c r="K18" s="483" t="s">
        <v>209</v>
      </c>
    </row>
    <row r="19" spans="1:11" s="397" customFormat="1">
      <c r="A19" s="381">
        <v>22</v>
      </c>
      <c r="B19" s="427" t="s">
        <v>88</v>
      </c>
      <c r="C19" s="415">
        <v>538109</v>
      </c>
      <c r="D19" s="466" t="s">
        <v>44</v>
      </c>
      <c r="E19" s="416">
        <v>7122</v>
      </c>
      <c r="F19" s="417">
        <v>39135</v>
      </c>
      <c r="G19" s="462" t="s">
        <v>227</v>
      </c>
      <c r="H19" s="417">
        <v>183669</v>
      </c>
      <c r="I19" s="417">
        <v>45861</v>
      </c>
      <c r="J19" s="406" t="s">
        <v>86</v>
      </c>
      <c r="K19" s="425" t="s">
        <v>211</v>
      </c>
    </row>
    <row r="20" spans="1:11" s="397" customFormat="1">
      <c r="A20" s="381">
        <v>23</v>
      </c>
      <c r="B20" s="425" t="s">
        <v>197</v>
      </c>
      <c r="C20" s="412">
        <v>246510</v>
      </c>
      <c r="D20" s="466" t="s">
        <v>44</v>
      </c>
      <c r="E20" s="413"/>
      <c r="F20" s="414">
        <v>384</v>
      </c>
      <c r="G20" s="462" t="s">
        <v>212</v>
      </c>
      <c r="H20" s="414">
        <v>124434</v>
      </c>
      <c r="I20" s="414">
        <v>45845</v>
      </c>
      <c r="J20" s="406" t="s">
        <v>86</v>
      </c>
      <c r="K20" s="425" t="s">
        <v>213</v>
      </c>
    </row>
    <row r="21" spans="1:11" s="397" customFormat="1">
      <c r="A21" s="381">
        <v>24</v>
      </c>
      <c r="B21" s="484" t="s">
        <v>69</v>
      </c>
      <c r="C21" s="415">
        <v>780000</v>
      </c>
      <c r="D21" s="466" t="s">
        <v>44</v>
      </c>
      <c r="E21" s="416">
        <v>7186</v>
      </c>
      <c r="F21" s="479"/>
      <c r="G21" s="480">
        <v>744035</v>
      </c>
      <c r="H21" s="479"/>
      <c r="I21" s="479">
        <v>46435</v>
      </c>
      <c r="J21" s="406" t="s">
        <v>86</v>
      </c>
      <c r="K21" s="425" t="s">
        <v>214</v>
      </c>
    </row>
    <row r="22" spans="1:11" s="397" customFormat="1">
      <c r="A22" s="381">
        <v>25</v>
      </c>
      <c r="B22" s="453" t="s">
        <v>224</v>
      </c>
      <c r="C22" s="485">
        <v>1006085</v>
      </c>
      <c r="D22" s="466" t="s">
        <v>44</v>
      </c>
      <c r="E22" s="486">
        <v>7151</v>
      </c>
      <c r="F22" s="487">
        <v>39879</v>
      </c>
      <c r="G22" s="486" t="s">
        <v>226</v>
      </c>
      <c r="H22" s="487">
        <v>185152</v>
      </c>
      <c r="I22" s="487">
        <v>46115</v>
      </c>
      <c r="J22" s="428" t="s">
        <v>168</v>
      </c>
      <c r="K22" s="515" t="s">
        <v>225</v>
      </c>
    </row>
    <row r="23" spans="1:11" s="397" customFormat="1">
      <c r="A23" s="381">
        <v>25</v>
      </c>
      <c r="B23" s="430" t="s">
        <v>232</v>
      </c>
      <c r="C23" s="418">
        <v>250000</v>
      </c>
      <c r="D23" s="466" t="s">
        <v>44</v>
      </c>
      <c r="E23" s="419"/>
      <c r="F23" s="420">
        <v>40204</v>
      </c>
      <c r="G23" s="419">
        <v>208</v>
      </c>
      <c r="H23" s="420">
        <v>185412</v>
      </c>
      <c r="I23" s="420">
        <v>46519</v>
      </c>
      <c r="J23" s="406" t="s">
        <v>86</v>
      </c>
      <c r="K23" s="425" t="s">
        <v>231</v>
      </c>
    </row>
    <row r="24" spans="1:11" s="397" customFormat="1">
      <c r="A24" s="398"/>
      <c r="B24" s="461"/>
      <c r="C24" s="459"/>
      <c r="D24" s="432"/>
      <c r="E24" s="460"/>
      <c r="F24" s="441"/>
      <c r="G24" s="460"/>
      <c r="H24" s="441"/>
      <c r="I24" s="441"/>
      <c r="J24" s="441"/>
      <c r="K24" s="432"/>
    </row>
    <row r="25" spans="1:11" s="397" customFormat="1" ht="15.75" thickBot="1">
      <c r="A25" s="398"/>
      <c r="B25" s="392"/>
      <c r="C25" s="393"/>
      <c r="D25" s="432"/>
      <c r="E25" s="395"/>
      <c r="F25" s="439"/>
      <c r="G25" s="440"/>
      <c r="H25" s="439"/>
      <c r="I25" s="439"/>
      <c r="J25" s="441"/>
      <c r="K25" s="432"/>
    </row>
    <row r="26" spans="1:11" s="397" customFormat="1">
      <c r="A26" s="398"/>
      <c r="B26" s="443" t="s">
        <v>216</v>
      </c>
      <c r="C26" s="444">
        <v>1870000</v>
      </c>
      <c r="D26" s="539" t="s">
        <v>217</v>
      </c>
      <c r="E26" s="540"/>
      <c r="F26" s="540"/>
      <c r="G26" s="540"/>
      <c r="H26" s="540"/>
      <c r="I26" s="541"/>
      <c r="J26" s="445" t="s">
        <v>215</v>
      </c>
      <c r="K26" s="432"/>
    </row>
    <row r="27" spans="1:11" s="397" customFormat="1">
      <c r="A27" s="398"/>
      <c r="B27" s="446" t="s">
        <v>218</v>
      </c>
      <c r="C27" s="442">
        <v>19139400</v>
      </c>
      <c r="D27" s="542" t="s">
        <v>219</v>
      </c>
      <c r="E27" s="543"/>
      <c r="F27" s="543"/>
      <c r="G27" s="543"/>
      <c r="H27" s="543"/>
      <c r="I27" s="544"/>
      <c r="J27" s="447" t="s">
        <v>215</v>
      </c>
      <c r="K27" s="432"/>
    </row>
    <row r="28" spans="1:11" s="397" customFormat="1">
      <c r="A28" s="398"/>
      <c r="B28" s="446" t="s">
        <v>220</v>
      </c>
      <c r="C28" s="442">
        <v>1999900</v>
      </c>
      <c r="D28" s="542" t="s">
        <v>221</v>
      </c>
      <c r="E28" s="543"/>
      <c r="F28" s="543"/>
      <c r="G28" s="543"/>
      <c r="H28" s="543"/>
      <c r="I28" s="544"/>
      <c r="J28" s="447" t="s">
        <v>215</v>
      </c>
      <c r="K28" s="432"/>
    </row>
    <row r="29" spans="1:11" s="397" customFormat="1" ht="15.75" thickBot="1">
      <c r="A29" s="398"/>
      <c r="B29" s="448" t="s">
        <v>222</v>
      </c>
      <c r="C29" s="449"/>
      <c r="D29" s="545" t="s">
        <v>223</v>
      </c>
      <c r="E29" s="546"/>
      <c r="F29" s="546"/>
      <c r="G29" s="546"/>
      <c r="H29" s="546"/>
      <c r="I29" s="547"/>
      <c r="J29" s="450" t="s">
        <v>215</v>
      </c>
      <c r="K29" s="432"/>
    </row>
    <row r="30" spans="1:11" s="397" customFormat="1">
      <c r="A30" s="398"/>
      <c r="B30" s="392"/>
      <c r="C30" s="393"/>
      <c r="D30" s="394"/>
      <c r="E30" s="395"/>
      <c r="F30" s="396"/>
      <c r="G30" s="395"/>
      <c r="H30" s="396"/>
      <c r="I30" s="396"/>
      <c r="J30" s="399"/>
      <c r="K30" s="394"/>
    </row>
    <row r="31" spans="1:11" ht="15.75" thickBot="1"/>
    <row r="32" spans="1:11" ht="16.5" thickBot="1">
      <c r="B32" s="433" t="s">
        <v>1</v>
      </c>
      <c r="C32" s="385">
        <f>C5+C6+C7</f>
        <v>3404622</v>
      </c>
      <c r="E32" s="537" t="s">
        <v>169</v>
      </c>
      <c r="F32" s="538"/>
      <c r="G32" s="455" t="s">
        <v>174</v>
      </c>
      <c r="H32" s="518" t="s">
        <v>233</v>
      </c>
    </row>
    <row r="33" spans="2:10" ht="15.75">
      <c r="B33" s="434" t="s">
        <v>2</v>
      </c>
      <c r="C33" s="386">
        <f>C8+C9+C10+C11+C12+C13+C14+C15+C16+C17+C18+C19+C20+C21+C22+C23</f>
        <v>16989055</v>
      </c>
      <c r="E33" s="526" t="s">
        <v>162</v>
      </c>
      <c r="F33" s="527" t="s">
        <v>171</v>
      </c>
      <c r="G33" s="528">
        <f>C8+C18</f>
        <v>11613590</v>
      </c>
      <c r="H33" s="521" t="s">
        <v>234</v>
      </c>
      <c r="I33" s="452"/>
    </row>
    <row r="34" spans="2:10" ht="14.25" customHeight="1">
      <c r="B34" s="434" t="s">
        <v>3</v>
      </c>
      <c r="C34" s="387">
        <v>0</v>
      </c>
      <c r="E34" s="456" t="s">
        <v>164</v>
      </c>
      <c r="F34" s="457" t="s">
        <v>171</v>
      </c>
      <c r="G34" s="516">
        <f>C10+C14</f>
        <v>1473475</v>
      </c>
      <c r="H34" s="519" t="s">
        <v>235</v>
      </c>
    </row>
    <row r="35" spans="2:10" s="437" customFormat="1" ht="13.5" customHeight="1">
      <c r="B35" s="438" t="s">
        <v>152</v>
      </c>
      <c r="C35" s="517">
        <f>C32+C33</f>
        <v>20393677</v>
      </c>
      <c r="D35" s="436"/>
      <c r="E35" s="458" t="s">
        <v>168</v>
      </c>
      <c r="F35" s="457" t="s">
        <v>172</v>
      </c>
      <c r="G35" s="516">
        <f>C15+C22</f>
        <v>1186647</v>
      </c>
      <c r="H35" s="520" t="s">
        <v>235</v>
      </c>
    </row>
    <row r="36" spans="2:10" ht="16.5" thickBot="1">
      <c r="B36" s="435" t="s">
        <v>4</v>
      </c>
      <c r="C36" s="388">
        <v>15000000</v>
      </c>
      <c r="E36" s="523" t="s">
        <v>170</v>
      </c>
      <c r="F36" s="524" t="s">
        <v>172</v>
      </c>
      <c r="G36" s="525">
        <f>C9+C11+C12+C13+C16+C17+C19+C20+C21+C23</f>
        <v>2715343</v>
      </c>
      <c r="H36" s="522" t="s">
        <v>234</v>
      </c>
      <c r="I36" s="451"/>
      <c r="J36" s="452"/>
    </row>
    <row r="37" spans="2:10" ht="15.75" thickBot="1"/>
    <row r="38" spans="2:10" ht="15.75" thickBot="1">
      <c r="E38" s="535" t="s">
        <v>185</v>
      </c>
      <c r="F38" s="536"/>
    </row>
    <row r="39" spans="2:10">
      <c r="E39" s="370" t="s">
        <v>162</v>
      </c>
      <c r="F39" s="373">
        <f>C8+C18</f>
        <v>11613590</v>
      </c>
    </row>
    <row r="40" spans="2:10">
      <c r="E40" s="371" t="s">
        <v>164</v>
      </c>
      <c r="F40" s="374">
        <f>C10+C14</f>
        <v>1473475</v>
      </c>
    </row>
    <row r="41" spans="2:10">
      <c r="E41" s="371" t="s">
        <v>168</v>
      </c>
      <c r="F41" s="375">
        <f>C15+C22</f>
        <v>1186647</v>
      </c>
    </row>
    <row r="42" spans="2:10" ht="15.75" thickBot="1">
      <c r="E42" s="372" t="s">
        <v>170</v>
      </c>
      <c r="F42" s="376">
        <f>C9+C11+C12+C13+C16+C17+C19+C20+C21+C23</f>
        <v>2715343</v>
      </c>
    </row>
  </sheetData>
  <mergeCells count="7">
    <mergeCell ref="A1:K2"/>
    <mergeCell ref="E38:F38"/>
    <mergeCell ref="E32:F32"/>
    <mergeCell ref="D26:I26"/>
    <mergeCell ref="D27:I27"/>
    <mergeCell ref="D28:I28"/>
    <mergeCell ref="D29:I29"/>
  </mergeCells>
  <pageMargins left="0.7" right="0.7" top="0.75" bottom="0.75" header="0.3" footer="0.3"/>
  <pageSetup orientation="landscape" horizontalDpi="300" verticalDpi="30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8"/>
  <sheetViews>
    <sheetView workbookViewId="0">
      <selection activeCell="D1" sqref="D1:H1048576"/>
    </sheetView>
  </sheetViews>
  <sheetFormatPr baseColWidth="10" defaultRowHeight="15"/>
  <cols>
    <col min="2" max="2" width="32" customWidth="1"/>
    <col min="3" max="3" width="51.28515625" customWidth="1"/>
  </cols>
  <sheetData>
    <row r="1" spans="2:4" ht="15.75" thickBot="1"/>
    <row r="2" spans="2:4" ht="19.5" thickBot="1">
      <c r="B2" s="170" t="s">
        <v>29</v>
      </c>
      <c r="C2" s="167"/>
    </row>
    <row r="3" spans="2:4">
      <c r="B3" s="314">
        <v>9910000003</v>
      </c>
      <c r="C3" s="317" t="s">
        <v>128</v>
      </c>
    </row>
    <row r="4" spans="2:4" s="391" customFormat="1" ht="21" customHeight="1">
      <c r="B4" s="389" t="s">
        <v>30</v>
      </c>
      <c r="C4" s="390" t="s">
        <v>31</v>
      </c>
    </row>
    <row r="5" spans="2:4" ht="15.75">
      <c r="B5" s="168">
        <v>3200000000</v>
      </c>
      <c r="C5" s="377" t="s">
        <v>32</v>
      </c>
      <c r="D5" s="379"/>
    </row>
    <row r="6" spans="2:4">
      <c r="B6" s="168">
        <v>11112222</v>
      </c>
      <c r="C6" s="377" t="s">
        <v>33</v>
      </c>
    </row>
    <row r="7" spans="2:4" ht="15.75" thickBot="1">
      <c r="B7" s="169">
        <v>111110000</v>
      </c>
      <c r="C7" s="378" t="s">
        <v>34</v>
      </c>
    </row>
    <row r="8" spans="2:4" s="312" customFormat="1">
      <c r="B8" s="318"/>
      <c r="C8" s="319"/>
    </row>
    <row r="9" spans="2:4" s="312" customFormat="1"/>
    <row r="10" spans="2:4">
      <c r="B10" s="548"/>
      <c r="C10" s="549"/>
    </row>
    <row r="11" spans="2:4">
      <c r="B11" s="368" t="s">
        <v>175</v>
      </c>
      <c r="C11" s="368" t="s">
        <v>176</v>
      </c>
    </row>
    <row r="12" spans="2:4">
      <c r="B12" s="368" t="s">
        <v>177</v>
      </c>
      <c r="C12" s="368" t="s">
        <v>178</v>
      </c>
    </row>
    <row r="13" spans="2:4">
      <c r="B13" s="368" t="s">
        <v>179</v>
      </c>
      <c r="C13" s="368" t="s">
        <v>180</v>
      </c>
    </row>
    <row r="14" spans="2:4">
      <c r="B14" s="368" t="s">
        <v>181</v>
      </c>
      <c r="C14" s="368" t="s">
        <v>182</v>
      </c>
    </row>
    <row r="15" spans="2:4">
      <c r="B15" s="368" t="s">
        <v>183</v>
      </c>
      <c r="C15" s="368" t="s">
        <v>184</v>
      </c>
    </row>
    <row r="16" spans="2:4">
      <c r="B16" s="368"/>
      <c r="C16" s="368"/>
    </row>
    <row r="22" ht="16.5" customHeight="1"/>
    <row r="38" ht="35.25" customHeight="1"/>
  </sheetData>
  <mergeCells count="1">
    <mergeCell ref="B10:C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</vt:lpstr>
      <vt:lpstr>2</vt:lpstr>
      <vt:lpstr>3</vt:lpstr>
      <vt:lpstr>4</vt:lpstr>
      <vt:lpstr>5</vt:lpstr>
      <vt:lpstr>6</vt:lpstr>
      <vt:lpstr>Detalle de Facturacion </vt:lpstr>
      <vt:lpstr>Codigos 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Rosse Bustamante</dc:creator>
  <cp:lastModifiedBy>Secretaria Servicio Tecnico</cp:lastModifiedBy>
  <cp:lastPrinted>2016-09-13T20:45:30Z</cp:lastPrinted>
  <dcterms:created xsi:type="dcterms:W3CDTF">2016-04-27T13:00:55Z</dcterms:created>
  <dcterms:modified xsi:type="dcterms:W3CDTF">2016-10-11T13:27:58Z</dcterms:modified>
</cp:coreProperties>
</file>