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6\"/>
    </mc:Choice>
  </mc:AlternateContent>
  <bookViews>
    <workbookView xWindow="0" yWindow="0" windowWidth="15360" windowHeight="7755" activeTab="5"/>
  </bookViews>
  <sheets>
    <sheet name="1" sheetId="9" r:id="rId1"/>
    <sheet name="2" sheetId="10" r:id="rId2"/>
    <sheet name="3" sheetId="11" r:id="rId3"/>
    <sheet name="4" sheetId="12" r:id="rId4"/>
    <sheet name="5" sheetId="13" r:id="rId5"/>
    <sheet name="DETALLE FACTURACION" sheetId="1" r:id="rId6"/>
    <sheet name="CODIGOS" sheetId="4" r:id="rId7"/>
  </sheets>
  <calcPr calcId="152511"/>
</workbook>
</file>

<file path=xl/calcChain.xml><?xml version="1.0" encoding="utf-8"?>
<calcChain xmlns="http://schemas.openxmlformats.org/spreadsheetml/2006/main">
  <c r="C25" i="1" l="1"/>
  <c r="C24" i="1" l="1"/>
  <c r="F43" i="10" l="1"/>
  <c r="F44" i="10"/>
  <c r="F45" i="10"/>
  <c r="F46" i="10"/>
  <c r="F47" i="10"/>
  <c r="F89" i="13" l="1"/>
  <c r="F88" i="13"/>
  <c r="F87" i="13"/>
  <c r="F86" i="13"/>
  <c r="F85" i="13"/>
  <c r="F84" i="13"/>
  <c r="F83" i="13"/>
  <c r="F82" i="13"/>
  <c r="F68" i="13" l="1"/>
  <c r="F66" i="13"/>
  <c r="F65" i="13"/>
  <c r="F64" i="13"/>
  <c r="F63" i="13"/>
  <c r="F62" i="13"/>
  <c r="F61" i="13"/>
  <c r="F60" i="13"/>
  <c r="F48" i="10" l="1"/>
  <c r="F56" i="12" l="1"/>
  <c r="F55" i="12"/>
  <c r="F43" i="13"/>
  <c r="F44" i="13"/>
  <c r="F45" i="13"/>
  <c r="F42" i="13"/>
  <c r="F57" i="12" l="1"/>
  <c r="F13" i="13"/>
  <c r="F90" i="13"/>
  <c r="F91" i="13" s="1"/>
  <c r="F67" i="13"/>
  <c r="F69" i="13" s="1"/>
  <c r="F46" i="13"/>
  <c r="F47" i="13" s="1"/>
  <c r="F28" i="13"/>
  <c r="F29" i="13" s="1"/>
  <c r="F14" i="13"/>
  <c r="F15" i="13" l="1"/>
  <c r="F27" i="12"/>
  <c r="F70" i="12" l="1"/>
  <c r="F71" i="12" s="1"/>
  <c r="F41" i="12"/>
  <c r="F42" i="12" s="1"/>
  <c r="F28" i="12"/>
  <c r="F13" i="12"/>
  <c r="F14" i="12" s="1"/>
  <c r="F70" i="11" l="1"/>
  <c r="F71" i="11" s="1"/>
  <c r="F56" i="11" l="1"/>
  <c r="F57" i="11" s="1"/>
  <c r="F27" i="10" l="1"/>
  <c r="F28" i="10"/>
  <c r="F27" i="9" l="1"/>
  <c r="F43" i="11" l="1"/>
  <c r="F29" i="11"/>
  <c r="F15" i="11"/>
  <c r="F75" i="10"/>
  <c r="F76" i="10" s="1"/>
  <c r="F61" i="10"/>
  <c r="F62" i="10" s="1"/>
  <c r="F78" i="10" s="1"/>
  <c r="F29" i="10"/>
  <c r="F30" i="10" s="1"/>
  <c r="F13" i="10"/>
  <c r="F14" i="10" s="1"/>
  <c r="F41" i="9" l="1"/>
  <c r="F55" i="9"/>
  <c r="F69" i="9" l="1"/>
  <c r="F13" i="9" l="1"/>
  <c r="F14" i="9" s="1"/>
  <c r="F56" i="9"/>
  <c r="F42" i="9"/>
  <c r="F28" i="9"/>
  <c r="F70" i="9" l="1"/>
  <c r="F72" i="9" s="1"/>
</calcChain>
</file>

<file path=xl/sharedStrings.xml><?xml version="1.0" encoding="utf-8"?>
<sst xmlns="http://schemas.openxmlformats.org/spreadsheetml/2006/main" count="685" uniqueCount="188">
  <si>
    <t>Columna1</t>
  </si>
  <si>
    <t>Clínica u Hospital</t>
  </si>
  <si>
    <t>Monto Neto</t>
  </si>
  <si>
    <t>Realizado</t>
  </si>
  <si>
    <t>Presupuesto</t>
  </si>
  <si>
    <t xml:space="preserve">Orden de Venta </t>
  </si>
  <si>
    <t>Orden de Compra</t>
  </si>
  <si>
    <t>Guia de despacho</t>
  </si>
  <si>
    <t>Factura</t>
  </si>
  <si>
    <t>Entregado</t>
  </si>
  <si>
    <t>Responsable venta</t>
  </si>
  <si>
    <t>Clínica las Lilas</t>
  </si>
  <si>
    <t>Cristian Yañez</t>
  </si>
  <si>
    <t xml:space="preserve"> </t>
  </si>
  <si>
    <t>VISITA TECNICA</t>
  </si>
  <si>
    <t>111PROGRAMACION</t>
  </si>
  <si>
    <t>PROGRAMACION</t>
  </si>
  <si>
    <t>MANTENCION</t>
  </si>
  <si>
    <t>REPARACIONES VARIAS (PINTURA, )</t>
  </si>
  <si>
    <t>MANO DE OBRA</t>
  </si>
  <si>
    <t>CODIGOS</t>
  </si>
  <si>
    <t>RUT</t>
  </si>
  <si>
    <t>RAZON SOCIAL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</si>
  <si>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</si>
  <si>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</si>
  <si>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</si>
  <si>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</si>
  <si>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</si>
  <si>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</si>
  <si>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</si>
  <si>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</si>
  <si>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</si>
  <si>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</si>
  <si>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</si>
  <si>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</si>
  <si>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</si>
  <si>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</si>
  <si>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Contrato por mantencion</t>
  </si>
  <si>
    <t>TOTAL FACTURADO:</t>
  </si>
  <si>
    <t>TOTAL POR FACTURAR:</t>
  </si>
  <si>
    <t>Clínica Chillan</t>
  </si>
  <si>
    <t>Hospital de copiapo</t>
  </si>
  <si>
    <t>Clínica las Condes</t>
  </si>
  <si>
    <t>CONTRATOS POR MANTENCION</t>
  </si>
  <si>
    <t>Mutual</t>
  </si>
  <si>
    <t>FRANCO</t>
  </si>
  <si>
    <t>Hospital Clinico Viña</t>
  </si>
  <si>
    <t>JAVIERA</t>
  </si>
  <si>
    <t>Facturación 01</t>
  </si>
  <si>
    <t>Facturación 02</t>
  </si>
  <si>
    <t>Facturación 03</t>
  </si>
  <si>
    <t>Facturación 04</t>
  </si>
  <si>
    <t>Facturación 05</t>
  </si>
  <si>
    <t>SI</t>
  </si>
  <si>
    <t>META ABRIL 2016:</t>
  </si>
  <si>
    <t>Facturación 06</t>
  </si>
  <si>
    <t>Facturación 07</t>
  </si>
  <si>
    <t>Facturación 08</t>
  </si>
  <si>
    <t>Facturación 09</t>
  </si>
  <si>
    <t>Facturación 10</t>
  </si>
  <si>
    <t>Facturación 11</t>
  </si>
  <si>
    <t>Facturación 12</t>
  </si>
  <si>
    <t>Facturación 13</t>
  </si>
  <si>
    <t>Facturación 14</t>
  </si>
  <si>
    <t>Facturación 15</t>
  </si>
  <si>
    <t>Hospital de Copiapo</t>
  </si>
  <si>
    <t>99567970-1</t>
  </si>
  <si>
    <t>99.567.970-1</t>
  </si>
  <si>
    <t>76.515.070-1</t>
  </si>
  <si>
    <t>61.606.307-3</t>
  </si>
  <si>
    <t>93.930.000-7</t>
  </si>
  <si>
    <t>Contarto por mantencion</t>
  </si>
  <si>
    <t>Mantencion</t>
  </si>
  <si>
    <t>Mantencion mesas remedas</t>
  </si>
  <si>
    <t>TOTAL:</t>
  </si>
  <si>
    <t>Mutual de Seguidad</t>
  </si>
  <si>
    <t>Hospital Clinico de Viña</t>
  </si>
  <si>
    <t>Clínica Santa María</t>
  </si>
  <si>
    <t>70.285.100-9</t>
  </si>
  <si>
    <t>96.963.660-3</t>
  </si>
  <si>
    <t>90.753.000-0</t>
  </si>
  <si>
    <t>MECHANIMA BLOCK ASEMBLY</t>
  </si>
  <si>
    <t>ADVANCE CASTER NEW  BRAKE</t>
  </si>
  <si>
    <t>ADVANCE CASTER NEW 5 IN BRAKE/STERR</t>
  </si>
  <si>
    <t>BT4508456</t>
  </si>
  <si>
    <t xml:space="preserve">BT 4508454 </t>
  </si>
  <si>
    <t>Clinica Santa María</t>
  </si>
  <si>
    <t>ANDRES</t>
  </si>
  <si>
    <t xml:space="preserve">Clínica Santa María </t>
  </si>
  <si>
    <t>PE300BF</t>
  </si>
  <si>
    <t>AMPOLLETAS XENON 300W</t>
  </si>
  <si>
    <t>EM 038-16</t>
  </si>
  <si>
    <t>CCDIN</t>
  </si>
  <si>
    <t>PERAS DE LLAMADO</t>
  </si>
  <si>
    <t xml:space="preserve">Clínica Indisa </t>
  </si>
  <si>
    <t>Clínica Indisa</t>
  </si>
  <si>
    <t>92.051.000-0</t>
  </si>
  <si>
    <t>V/D</t>
  </si>
  <si>
    <t xml:space="preserve">VENTA DIRECTA </t>
  </si>
  <si>
    <t>Hospital Clinico Viña del Mar</t>
  </si>
  <si>
    <t>EM 049-16</t>
  </si>
  <si>
    <t xml:space="preserve">CONTROL HOUSING </t>
  </si>
  <si>
    <t xml:space="preserve">Las Hualtatas </t>
  </si>
  <si>
    <t>CARLOS</t>
  </si>
  <si>
    <t>Facturación 16</t>
  </si>
  <si>
    <t>Facturación 17</t>
  </si>
  <si>
    <t>Facturación 18</t>
  </si>
  <si>
    <t>Facturación 19</t>
  </si>
  <si>
    <t>Corporacion obra Social de Señoras Chileno Aleman</t>
  </si>
  <si>
    <t>70.079.000-2</t>
  </si>
  <si>
    <t xml:space="preserve">PROGRAMACION </t>
  </si>
  <si>
    <t xml:space="preserve">111PROGRAMACION </t>
  </si>
  <si>
    <t>Linde</t>
  </si>
  <si>
    <t>Facturación 20</t>
  </si>
  <si>
    <t>DVI-D_M1-D_75</t>
  </si>
  <si>
    <t>CABLE DVI</t>
  </si>
  <si>
    <t>33756</t>
  </si>
  <si>
    <t>33884</t>
  </si>
  <si>
    <t>33812</t>
  </si>
  <si>
    <t>33999</t>
  </si>
  <si>
    <t>Fach</t>
  </si>
  <si>
    <t>3328-434-SE16</t>
  </si>
  <si>
    <t xml:space="preserve">CARREÑO </t>
  </si>
  <si>
    <t>Hospital Clinico de la Fuerza Aerea</t>
  </si>
  <si>
    <t>31.103.007-K</t>
  </si>
  <si>
    <t>CABECERA PARA CAMA Clínica</t>
  </si>
  <si>
    <t>ACOPLE COMPLETO PARA CAMA</t>
  </si>
  <si>
    <t>3328-434-se16</t>
  </si>
  <si>
    <t>CC892H</t>
  </si>
  <si>
    <t>Facturación 21</t>
  </si>
  <si>
    <t xml:space="preserve">Hospital Militar </t>
  </si>
  <si>
    <t>Facturación 22</t>
  </si>
  <si>
    <t>Hospital Militar</t>
  </si>
  <si>
    <t>61.101.030-3</t>
  </si>
  <si>
    <t>VALVULA SELENDIDE</t>
  </si>
  <si>
    <t>Facturación 23</t>
  </si>
  <si>
    <t>Facturación 24</t>
  </si>
  <si>
    <t>Facturación 25</t>
  </si>
  <si>
    <t>34282</t>
  </si>
  <si>
    <t>Mutual de seguridad</t>
  </si>
  <si>
    <t>Y-201D</t>
  </si>
  <si>
    <t>Y-201B</t>
  </si>
  <si>
    <t>MESA PARA EQUIPO</t>
  </si>
  <si>
    <t>Linde Gas Chile S.A</t>
  </si>
  <si>
    <t>90.100.000-K</t>
  </si>
  <si>
    <t>020538</t>
  </si>
  <si>
    <t>R4K17V</t>
  </si>
  <si>
    <t>ESTACION MEJORADA INDIVIDUAL</t>
  </si>
  <si>
    <t>R4KSPK</t>
  </si>
  <si>
    <t>SPEAKER STATION</t>
  </si>
  <si>
    <t>Ingetal Ingenieria y Construccion S.A</t>
  </si>
  <si>
    <t>79.541.370-7</t>
  </si>
  <si>
    <t>03-829-3983</t>
  </si>
  <si>
    <t>Ingetal</t>
  </si>
  <si>
    <t>LIT CARGO</t>
  </si>
  <si>
    <t>Inmobiliaria Isamedica</t>
  </si>
  <si>
    <t>76.059.856-9</t>
  </si>
  <si>
    <t>GL5 E. BASE</t>
  </si>
  <si>
    <t>HANGER</t>
  </si>
  <si>
    <t>HAMACA M-L</t>
  </si>
  <si>
    <t>BALANZA</t>
  </si>
  <si>
    <t>HAMACA HZON</t>
  </si>
  <si>
    <t>HAMACA CAJA</t>
  </si>
  <si>
    <t>HAMACA HORIZ</t>
  </si>
  <si>
    <t>CLC</t>
  </si>
  <si>
    <t xml:space="preserve">Clinica las Condes </t>
  </si>
  <si>
    <t>5-RLE00125W</t>
  </si>
  <si>
    <t>5-RLE00125-1W</t>
  </si>
  <si>
    <t>5-RLE00125-2W</t>
  </si>
  <si>
    <t>5-RDT09113</t>
  </si>
  <si>
    <t>5-JBA10485</t>
  </si>
  <si>
    <t>5-RDT09100</t>
  </si>
  <si>
    <t>CAT5E</t>
  </si>
  <si>
    <t>5-ERS02721-1</t>
  </si>
  <si>
    <t>EXCITER, LF,STANDALONE, WHITE</t>
  </si>
  <si>
    <t>EXCITER, LF,STANDALONE,PRIMERY,WHITE</t>
  </si>
  <si>
    <t>RS-485 JUCTION BOX</t>
  </si>
  <si>
    <t>CABLE UTP</t>
  </si>
  <si>
    <t>EXCITER,LF, STANDALONE, SECONDARY, WHITE</t>
  </si>
  <si>
    <t>SURFACE MOUNT PLASTIC RING(5UNITS)</t>
  </si>
  <si>
    <t>CEILING READER FLUSH-MOUNT BRACKET(PACK OF 5)</t>
  </si>
  <si>
    <t xml:space="preserve">NETWORK DROP CABLE, 5M </t>
  </si>
  <si>
    <t>ALCN-792M</t>
  </si>
  <si>
    <t xml:space="preserve">MOD. EXPAN. ALCN-792M A 4 LOOP </t>
  </si>
  <si>
    <t>TARJETA ELECTRONICA</t>
  </si>
  <si>
    <t>DETECTOR FOTO ELECTRICO INTELIG</t>
  </si>
  <si>
    <t>DETECTOR TERMICO RATE/RISE 135</t>
  </si>
  <si>
    <t>BASE 4'' 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</si>
</sst>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164" formatCode="[$$-340A]\ #,##0"/>
    <numFmt numFmtId="165" formatCode="_(&quot;Ch$&quot;* #,##0.00_);_(&quot;Ch$&quot;* \(#,##0.00\);_(&quot;Ch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B0F0"/>
      <name val="Arial"/>
      <family val="2"/>
    </font>
    <font>
      <sz val="12"/>
      <color rgb="FFC00000"/>
      <name val="Arial"/>
      <family val="2"/>
    </font>
    <font>
      <sz val="12"/>
      <color rgb="FF3333FF"/>
      <name val="Arial"/>
      <family val="2"/>
    </font>
    <font>
      <sz val="12"/>
      <color rgb="FF0000FF"/>
      <name val="Arial"/>
      <family val="2"/>
    </font>
    <font>
      <sz val="12"/>
      <color rgb="FF00B050"/>
      <name val="Arial"/>
      <family val="2"/>
    </font>
    <font>
      <sz val="12"/>
      <color rgb="FF7030A0"/>
      <name val="Arial"/>
      <family val="2"/>
    </font>
    <font>
      <sz val="12"/>
      <color theme="9" tint="-0.249977111117893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theme="3" tint="-0.249977111117893"/>
      <name val="Arial"/>
      <family val="2"/>
    </font>
    <font>
      <sz val="12"/>
      <color theme="1"/>
      <name val="Arial"/>
    </font>
    <font>
      <sz val="12"/>
      <color rgb="FF00B0F0"/>
      <name val="Arial"/>
    </font>
    <font>
      <sz val="12"/>
      <color rgb="FF3333FF"/>
      <name val="Arial"/>
    </font>
    <font>
      <sz val="12"/>
      <color rgb="FFC00000"/>
      <name val="Arial"/>
    </font>
    <font>
      <sz val="12"/>
      <color rgb="FFFF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164" fontId="1" fillId="0" borderId="0"/>
    <xf numFmtId="164" fontId="4" fillId="0" borderId="0"/>
    <xf numFmtId="164" fontId="4" fillId="0" borderId="0"/>
    <xf numFmtId="165" fontId="4" fillId="0" borderId="0" applyFont="0" applyFill="0" applyBorder="0" applyAlignment="0" applyProtection="0"/>
    <xf numFmtId="164" fontId="1" fillId="0" borderId="0"/>
    <xf numFmtId="164" fontId="5" fillId="0" borderId="0"/>
    <xf numFmtId="164" fontId="4" fillId="0" borderId="0"/>
    <xf numFmtId="164" fontId="6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171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0" fillId="0" borderId="20" xfId="0" applyBorder="1"/>
    <xf numFmtId="164" fontId="0" fillId="0" borderId="0" xfId="0" applyNumberFormat="1"/>
    <xf numFmtId="0" fontId="9" fillId="3" borderId="1" xfId="0" applyFont="1" applyFill="1" applyBorder="1" applyAlignment="1">
      <alignment horizontal="left"/>
    </xf>
    <xf numFmtId="16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left"/>
    </xf>
    <xf numFmtId="164" fontId="9" fillId="3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2" fontId="0" fillId="0" borderId="0" xfId="0" applyNumberFormat="1" applyAlignment="1">
      <alignment horizontal="right"/>
    </xf>
    <xf numFmtId="0" fontId="17" fillId="3" borderId="1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1" fillId="8" borderId="6" xfId="9" applyNumberFormat="1" applyFill="1" applyBorder="1" applyAlignment="1">
      <alignment horizontal="left"/>
    </xf>
    <xf numFmtId="164" fontId="1" fillId="8" borderId="7" xfId="9" applyFill="1" applyBorder="1"/>
    <xf numFmtId="0" fontId="0" fillId="8" borderId="8" xfId="9" applyNumberFormat="1" applyFont="1" applyFill="1" applyBorder="1" applyAlignment="1">
      <alignment horizontal="left"/>
    </xf>
    <xf numFmtId="164" fontId="1" fillId="8" borderId="9" xfId="9" applyFill="1" applyBorder="1"/>
    <xf numFmtId="0" fontId="1" fillId="8" borderId="8" xfId="9" applyNumberFormat="1" applyFill="1" applyBorder="1" applyAlignment="1">
      <alignment horizontal="left"/>
    </xf>
    <xf numFmtId="0" fontId="1" fillId="8" borderId="13" xfId="9" applyNumberFormat="1" applyFill="1" applyBorder="1" applyAlignment="1">
      <alignment horizontal="left"/>
    </xf>
    <xf numFmtId="164" fontId="1" fillId="8" borderId="14" xfId="9" applyFill="1" applyBorder="1"/>
    <xf numFmtId="0" fontId="8" fillId="8" borderId="18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9" fillId="4" borderId="5" xfId="1" applyNumberFormat="1" applyFont="1" applyFill="1" applyBorder="1" applyAlignment="1">
      <alignment horizontal="center" vertical="center"/>
    </xf>
    <xf numFmtId="0" fontId="20" fillId="3" borderId="8" xfId="1" applyNumberFormat="1" applyFont="1" applyFill="1" applyBorder="1" applyAlignment="1">
      <alignment horizontal="right"/>
    </xf>
    <xf numFmtId="0" fontId="20" fillId="3" borderId="9" xfId="1" applyNumberFormat="1" applyFont="1" applyFill="1" applyBorder="1" applyAlignment="1">
      <alignment horizontal="center"/>
    </xf>
    <xf numFmtId="0" fontId="21" fillId="0" borderId="0" xfId="0" applyFont="1"/>
    <xf numFmtId="0" fontId="22" fillId="6" borderId="17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/>
    </xf>
    <xf numFmtId="6" fontId="22" fillId="6" borderId="1" xfId="1" applyNumberFormat="1" applyFont="1" applyFill="1" applyBorder="1" applyAlignment="1">
      <alignment horizontal="center"/>
    </xf>
    <xf numFmtId="0" fontId="21" fillId="4" borderId="4" xfId="1" applyNumberFormat="1" applyFont="1" applyFill="1" applyBorder="1" applyAlignment="1">
      <alignment horizontal="center" vertical="center"/>
    </xf>
    <xf numFmtId="164" fontId="23" fillId="5" borderId="0" xfId="1" applyFont="1" applyFill="1" applyAlignment="1">
      <alignment horizontal="center" vertical="center"/>
    </xf>
    <xf numFmtId="164" fontId="24" fillId="5" borderId="0" xfId="1" applyFont="1" applyFill="1" applyAlignment="1">
      <alignment vertical="center"/>
    </xf>
    <xf numFmtId="164" fontId="23" fillId="5" borderId="0" xfId="1" applyNumberFormat="1" applyFont="1" applyFill="1" applyAlignment="1">
      <alignment horizontal="right" vertical="center"/>
    </xf>
    <xf numFmtId="0" fontId="22" fillId="6" borderId="6" xfId="1" applyNumberFormat="1" applyFont="1" applyFill="1" applyBorder="1" applyAlignment="1">
      <alignment horizontal="right"/>
    </xf>
    <xf numFmtId="0" fontId="25" fillId="6" borderId="7" xfId="1" applyNumberFormat="1" applyFont="1" applyFill="1" applyBorder="1" applyAlignment="1">
      <alignment horizontal="center"/>
    </xf>
    <xf numFmtId="164" fontId="23" fillId="5" borderId="0" xfId="1" applyFont="1" applyFill="1" applyAlignment="1">
      <alignment horizontal="center"/>
    </xf>
    <xf numFmtId="164" fontId="24" fillId="5" borderId="0" xfId="1" applyFont="1" applyFill="1" applyAlignment="1">
      <alignment horizontal="center"/>
    </xf>
    <xf numFmtId="164" fontId="23" fillId="5" borderId="0" xfId="1" applyNumberFormat="1" applyFont="1" applyFill="1" applyAlignment="1">
      <alignment horizontal="right"/>
    </xf>
    <xf numFmtId="0" fontId="22" fillId="6" borderId="8" xfId="1" applyNumberFormat="1" applyFont="1" applyFill="1" applyBorder="1" applyAlignment="1">
      <alignment horizontal="right"/>
    </xf>
    <xf numFmtId="0" fontId="25" fillId="6" borderId="9" xfId="1" applyNumberFormat="1" applyFont="1" applyFill="1" applyBorder="1" applyAlignment="1">
      <alignment horizontal="center"/>
    </xf>
    <xf numFmtId="164" fontId="23" fillId="5" borderId="10" xfId="1" applyFont="1" applyFill="1" applyBorder="1" applyAlignment="1">
      <alignment horizontal="center"/>
    </xf>
    <xf numFmtId="14" fontId="24" fillId="5" borderId="0" xfId="1" applyNumberFormat="1" applyFont="1" applyFill="1" applyAlignment="1">
      <alignment horizontal="center"/>
    </xf>
    <xf numFmtId="0" fontId="22" fillId="6" borderId="9" xfId="1" applyNumberFormat="1" applyFont="1" applyFill="1" applyBorder="1" applyAlignment="1">
      <alignment horizontal="center"/>
    </xf>
    <xf numFmtId="14" fontId="23" fillId="5" borderId="10" xfId="1" applyNumberFormat="1" applyFont="1" applyFill="1" applyBorder="1" applyAlignment="1">
      <alignment horizontal="center"/>
    </xf>
    <xf numFmtId="49" fontId="21" fillId="7" borderId="0" xfId="1" applyNumberFormat="1" applyFont="1" applyFill="1" applyAlignment="1">
      <alignment horizontal="center"/>
    </xf>
    <xf numFmtId="164" fontId="23" fillId="5" borderId="0" xfId="1" applyFont="1" applyFill="1"/>
    <xf numFmtId="0" fontId="22" fillId="6" borderId="11" xfId="1" applyNumberFormat="1" applyFont="1" applyFill="1" applyBorder="1" applyAlignment="1">
      <alignment horizontal="right"/>
    </xf>
    <xf numFmtId="0" fontId="22" fillId="6" borderId="12" xfId="1" applyNumberFormat="1" applyFont="1" applyFill="1" applyBorder="1" applyAlignment="1">
      <alignment horizontal="center"/>
    </xf>
    <xf numFmtId="164" fontId="23" fillId="5" borderId="0" xfId="1" applyFont="1" applyFill="1" applyAlignment="1">
      <alignment horizontal="right"/>
    </xf>
    <xf numFmtId="0" fontId="22" fillId="6" borderId="13" xfId="1" applyNumberFormat="1" applyFont="1" applyFill="1" applyBorder="1" applyAlignment="1">
      <alignment horizontal="right"/>
    </xf>
    <xf numFmtId="164" fontId="23" fillId="5" borderId="0" xfId="1" applyNumberFormat="1" applyFont="1" applyFill="1" applyBorder="1" applyAlignment="1">
      <alignment horizontal="right"/>
    </xf>
    <xf numFmtId="0" fontId="22" fillId="6" borderId="18" xfId="1" applyNumberFormat="1" applyFont="1" applyFill="1" applyBorder="1" applyAlignment="1">
      <alignment horizontal="center"/>
    </xf>
    <xf numFmtId="164" fontId="22" fillId="6" borderId="5" xfId="1" applyFont="1" applyFill="1" applyBorder="1" applyAlignment="1">
      <alignment horizontal="center"/>
    </xf>
    <xf numFmtId="164" fontId="22" fillId="6" borderId="18" xfId="1" applyFont="1" applyFill="1" applyBorder="1" applyAlignment="1">
      <alignment horizontal="center"/>
    </xf>
    <xf numFmtId="164" fontId="22" fillId="6" borderId="18" xfId="1" applyNumberFormat="1" applyFont="1" applyFill="1" applyBorder="1" applyAlignment="1">
      <alignment horizontal="right"/>
    </xf>
    <xf numFmtId="0" fontId="22" fillId="6" borderId="25" xfId="1" applyNumberFormat="1" applyFont="1" applyFill="1" applyBorder="1" applyAlignment="1">
      <alignment horizontal="center"/>
    </xf>
    <xf numFmtId="0" fontId="22" fillId="6" borderId="23" xfId="1" applyNumberFormat="1" applyFont="1" applyFill="1" applyBorder="1" applyAlignment="1">
      <alignment horizontal="center"/>
    </xf>
    <xf numFmtId="164" fontId="22" fillId="6" borderId="22" xfId="1" applyFont="1" applyFill="1" applyBorder="1" applyAlignment="1">
      <alignment horizontal="center"/>
    </xf>
    <xf numFmtId="164" fontId="22" fillId="6" borderId="7" xfId="1" applyNumberFormat="1" applyFont="1" applyFill="1" applyBorder="1" applyAlignment="1">
      <alignment horizontal="right"/>
    </xf>
    <xf numFmtId="0" fontId="22" fillId="6" borderId="26" xfId="1" applyNumberFormat="1" applyFont="1" applyFill="1" applyBorder="1" applyAlignment="1">
      <alignment horizontal="center"/>
    </xf>
    <xf numFmtId="0" fontId="22" fillId="6" borderId="26" xfId="1" applyNumberFormat="1" applyFont="1" applyFill="1" applyBorder="1"/>
    <xf numFmtId="164" fontId="22" fillId="6" borderId="19" xfId="1" applyFont="1" applyFill="1" applyBorder="1" applyAlignment="1">
      <alignment horizontal="center"/>
    </xf>
    <xf numFmtId="164" fontId="22" fillId="6" borderId="15" xfId="1" applyNumberFormat="1" applyFont="1" applyFill="1" applyBorder="1" applyAlignment="1">
      <alignment horizontal="left"/>
    </xf>
    <xf numFmtId="164" fontId="22" fillId="6" borderId="14" xfId="1" applyNumberFormat="1" applyFont="1" applyFill="1" applyBorder="1" applyAlignment="1">
      <alignment horizontal="right"/>
    </xf>
    <xf numFmtId="164" fontId="22" fillId="6" borderId="17" xfId="1" applyNumberFormat="1" applyFont="1" applyFill="1" applyBorder="1" applyAlignment="1">
      <alignment horizontal="right"/>
    </xf>
    <xf numFmtId="0" fontId="22" fillId="6" borderId="13" xfId="1" applyNumberFormat="1" applyFont="1" applyFill="1" applyBorder="1" applyAlignment="1">
      <alignment horizontal="center"/>
    </xf>
    <xf numFmtId="0" fontId="22" fillId="6" borderId="14" xfId="1" applyNumberFormat="1" applyFont="1" applyFill="1" applyBorder="1"/>
    <xf numFmtId="0" fontId="22" fillId="6" borderId="21" xfId="1" applyNumberFormat="1" applyFont="1" applyFill="1" applyBorder="1" applyAlignment="1">
      <alignment horizontal="center"/>
    </xf>
    <xf numFmtId="0" fontId="22" fillId="6" borderId="6" xfId="1" applyNumberFormat="1" applyFont="1" applyFill="1" applyBorder="1" applyAlignment="1">
      <alignment horizontal="center"/>
    </xf>
    <xf numFmtId="3" fontId="22" fillId="6" borderId="23" xfId="1" applyNumberFormat="1" applyFont="1" applyFill="1" applyBorder="1" applyAlignment="1">
      <alignment horizontal="center"/>
    </xf>
    <xf numFmtId="0" fontId="22" fillId="6" borderId="24" xfId="1" applyNumberFormat="1" applyFont="1" applyFill="1" applyBorder="1"/>
    <xf numFmtId="164" fontId="22" fillId="6" borderId="15" xfId="1" applyNumberFormat="1" applyFont="1" applyFill="1" applyBorder="1" applyAlignment="1">
      <alignment horizontal="center"/>
    </xf>
    <xf numFmtId="0" fontId="25" fillId="6" borderId="7" xfId="1" applyNumberFormat="1" applyFont="1" applyFill="1" applyBorder="1" applyAlignment="1">
      <alignment horizontal="center" wrapText="1"/>
    </xf>
    <xf numFmtId="0" fontId="3" fillId="3" borderId="0" xfId="0" applyFont="1" applyFill="1"/>
    <xf numFmtId="164" fontId="3" fillId="3" borderId="0" xfId="0" applyNumberFormat="1" applyFont="1" applyFill="1"/>
    <xf numFmtId="0" fontId="22" fillId="6" borderId="27" xfId="1" applyNumberFormat="1" applyFont="1" applyFill="1" applyBorder="1" applyAlignment="1">
      <alignment horizontal="center"/>
    </xf>
    <xf numFmtId="0" fontId="22" fillId="6" borderId="29" xfId="1" applyNumberFormat="1" applyFont="1" applyFill="1" applyBorder="1" applyAlignment="1">
      <alignment horizontal="center"/>
    </xf>
    <xf numFmtId="0" fontId="22" fillId="6" borderId="28" xfId="1" applyNumberFormat="1" applyFont="1" applyFill="1" applyBorder="1" applyAlignment="1">
      <alignment horizontal="center"/>
    </xf>
    <xf numFmtId="3" fontId="22" fillId="6" borderId="30" xfId="1" applyNumberFormat="1" applyFont="1" applyFill="1" applyBorder="1" applyAlignment="1">
      <alignment horizontal="center"/>
    </xf>
    <xf numFmtId="164" fontId="22" fillId="6" borderId="21" xfId="1" applyNumberFormat="1" applyFont="1" applyFill="1" applyBorder="1" applyAlignment="1">
      <alignment horizontal="right"/>
    </xf>
    <xf numFmtId="164" fontId="22" fillId="6" borderId="31" xfId="1" applyNumberFormat="1" applyFont="1" applyFill="1" applyBorder="1" applyAlignment="1">
      <alignment horizontal="right"/>
    </xf>
    <xf numFmtId="164" fontId="22" fillId="6" borderId="32" xfId="1" applyFont="1" applyFill="1" applyBorder="1" applyAlignment="1">
      <alignment horizontal="center"/>
    </xf>
    <xf numFmtId="0" fontId="22" fillId="6" borderId="8" xfId="1" applyNumberFormat="1" applyFont="1" applyFill="1" applyBorder="1" applyAlignment="1">
      <alignment horizontal="center"/>
    </xf>
    <xf numFmtId="164" fontId="22" fillId="6" borderId="33" xfId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2" fillId="6" borderId="35" xfId="1" applyNumberFormat="1" applyFont="1" applyFill="1" applyBorder="1" applyAlignment="1">
      <alignment horizontal="center"/>
    </xf>
    <xf numFmtId="0" fontId="22" fillId="6" borderId="36" xfId="1" applyNumberFormat="1" applyFont="1" applyFill="1" applyBorder="1" applyAlignment="1">
      <alignment horizontal="center"/>
    </xf>
    <xf numFmtId="0" fontId="22" fillId="6" borderId="30" xfId="1" applyNumberFormat="1" applyFont="1" applyFill="1" applyBorder="1" applyAlignment="1">
      <alignment horizontal="center"/>
    </xf>
    <xf numFmtId="3" fontId="22" fillId="6" borderId="33" xfId="1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2" fillId="6" borderId="22" xfId="1" applyNumberFormat="1" applyFont="1" applyFill="1" applyBorder="1" applyAlignment="1">
      <alignment horizontal="center"/>
    </xf>
    <xf numFmtId="0" fontId="22" fillId="6" borderId="19" xfId="1" applyNumberFormat="1" applyFont="1" applyFill="1" applyBorder="1"/>
    <xf numFmtId="0" fontId="9" fillId="9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7" fillId="2" borderId="1" xfId="0" applyFont="1" applyFill="1" applyBorder="1" applyAlignment="1">
      <alignment horizontal="left"/>
    </xf>
    <xf numFmtId="164" fontId="27" fillId="2" borderId="1" xfId="0" applyNumberFormat="1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22" fillId="6" borderId="32" xfId="1" applyNumberFormat="1" applyFont="1" applyFill="1" applyBorder="1" applyAlignment="1">
      <alignment horizontal="center"/>
    </xf>
    <xf numFmtId="0" fontId="22" fillId="6" borderId="33" xfId="1" applyNumberFormat="1" applyFont="1" applyFill="1" applyBorder="1" applyAlignment="1">
      <alignment horizontal="center"/>
    </xf>
    <xf numFmtId="164" fontId="22" fillId="6" borderId="37" xfId="1" applyFont="1" applyFill="1" applyBorder="1" applyAlignment="1">
      <alignment horizontal="center"/>
    </xf>
    <xf numFmtId="0" fontId="22" fillId="6" borderId="19" xfId="1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2" fillId="6" borderId="38" xfId="1" applyNumberFormat="1" applyFont="1" applyFill="1" applyBorder="1" applyAlignment="1">
      <alignment horizontal="center"/>
    </xf>
    <xf numFmtId="0" fontId="22" fillId="6" borderId="37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/>
    </xf>
    <xf numFmtId="164" fontId="22" fillId="6" borderId="1" xfId="1" applyFont="1" applyFill="1" applyBorder="1" applyAlignment="1">
      <alignment horizontal="center"/>
    </xf>
    <xf numFmtId="164" fontId="22" fillId="6" borderId="9" xfId="1" applyNumberFormat="1" applyFont="1" applyFill="1" applyBorder="1" applyAlignment="1">
      <alignment horizontal="right"/>
    </xf>
    <xf numFmtId="0" fontId="22" fillId="6" borderId="2" xfId="1" applyNumberFormat="1" applyFont="1" applyFill="1" applyBorder="1" applyAlignment="1">
      <alignment horizontal="center"/>
    </xf>
    <xf numFmtId="164" fontId="22" fillId="6" borderId="29" xfId="1" applyNumberFormat="1" applyFont="1" applyFill="1" applyBorder="1" applyAlignment="1">
      <alignment horizontal="right"/>
    </xf>
    <xf numFmtId="49" fontId="22" fillId="6" borderId="9" xfId="1" applyNumberFormat="1" applyFont="1" applyFill="1" applyBorder="1" applyAlignment="1">
      <alignment horizontal="center"/>
    </xf>
    <xf numFmtId="164" fontId="22" fillId="6" borderId="24" xfId="1" applyNumberFormat="1" applyFont="1" applyFill="1" applyBorder="1" applyAlignment="1">
      <alignment horizontal="right"/>
    </xf>
    <xf numFmtId="0" fontId="22" fillId="6" borderId="15" xfId="1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0" fontId="22" fillId="6" borderId="34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wrapText="1"/>
    </xf>
    <xf numFmtId="0" fontId="22" fillId="6" borderId="19" xfId="1" applyNumberFormat="1" applyFont="1" applyFill="1" applyBorder="1" applyAlignment="1">
      <alignment wrapText="1"/>
    </xf>
    <xf numFmtId="164" fontId="22" fillId="6" borderId="22" xfId="1" applyNumberFormat="1" applyFont="1" applyFill="1" applyBorder="1" applyAlignment="1">
      <alignment horizontal="center"/>
    </xf>
    <xf numFmtId="164" fontId="22" fillId="6" borderId="32" xfId="1" applyNumberFormat="1" applyFont="1" applyFill="1" applyBorder="1" applyAlignment="1">
      <alignment horizontal="center"/>
    </xf>
    <xf numFmtId="164" fontId="22" fillId="6" borderId="1" xfId="1" applyNumberFormat="1" applyFont="1" applyFill="1" applyBorder="1" applyAlignment="1">
      <alignment horizontal="center"/>
    </xf>
    <xf numFmtId="0" fontId="27" fillId="2" borderId="3" xfId="0" applyFont="1" applyFill="1" applyBorder="1" applyAlignment="1">
      <alignment horizontal="left"/>
    </xf>
    <xf numFmtId="164" fontId="27" fillId="2" borderId="3" xfId="0" applyNumberFormat="1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164" fontId="22" fillId="6" borderId="38" xfId="1" applyFont="1" applyFill="1" applyBorder="1" applyAlignment="1">
      <alignment horizontal="center"/>
    </xf>
    <xf numFmtId="0" fontId="22" fillId="6" borderId="3" xfId="1" applyNumberFormat="1" applyFont="1" applyFill="1" applyBorder="1" applyAlignment="1">
      <alignment horizontal="center"/>
    </xf>
    <xf numFmtId="164" fontId="22" fillId="6" borderId="3" xfId="1" applyFont="1" applyFill="1" applyBorder="1" applyAlignment="1">
      <alignment horizontal="center"/>
    </xf>
    <xf numFmtId="0" fontId="22" fillId="6" borderId="39" xfId="1" applyNumberFormat="1" applyFont="1" applyFill="1" applyBorder="1" applyAlignment="1">
      <alignment horizontal="center"/>
    </xf>
    <xf numFmtId="164" fontId="22" fillId="6" borderId="30" xfId="1" applyFont="1" applyFill="1" applyBorder="1" applyAlignment="1">
      <alignment horizontal="center"/>
    </xf>
    <xf numFmtId="164" fontId="22" fillId="6" borderId="40" xfId="1" applyNumberFormat="1" applyFont="1" applyFill="1" applyBorder="1" applyAlignment="1">
      <alignment horizontal="right"/>
    </xf>
    <xf numFmtId="0" fontId="31" fillId="2" borderId="1" xfId="0" applyFont="1" applyFill="1" applyBorder="1" applyAlignment="1">
      <alignment horizontal="center"/>
    </xf>
    <xf numFmtId="0" fontId="0" fillId="0" borderId="36" xfId="0" applyBorder="1"/>
    <xf numFmtId="0" fontId="16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2" borderId="1" xfId="0" applyFont="1" applyFill="1" applyBorder="1" applyAlignment="1">
      <alignment horizontal="left"/>
    </xf>
  </cellXfs>
  <cellStyles count="16">
    <cellStyle name="Moneda 2" xfId="4"/>
    <cellStyle name="Normal" xfId="0" builtinId="0"/>
    <cellStyle name="Normal 10" xfId="12"/>
    <cellStyle name="Normal 11" xfId="13"/>
    <cellStyle name="Normal 12" xfId="14"/>
    <cellStyle name="Normal 13" xfId="15"/>
    <cellStyle name="Normal 2" xfId="2"/>
    <cellStyle name="Normal 3" xfId="3"/>
    <cellStyle name="Normal 3 2" xfId="5"/>
    <cellStyle name="Normal 3 3" xfId="7"/>
    <cellStyle name="Normal 4" xfId="6"/>
    <cellStyle name="Normal 5" xfId="1"/>
    <cellStyle name="Normal 6" xfId="8"/>
    <cellStyle name="Normal 7" xfId="9"/>
    <cellStyle name="Normal 8" xfId="10"/>
    <cellStyle name="Normal 9" xfId="11"/>
  </cellStyles>
  <dxfs count="13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C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3333FF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B0F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[$$-340A]\ 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3333FF"/>
      <color rgb="FFCC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3:K22" totalsRowShown="0" headerRowDxfId="12" dataDxfId="11">
  <autoFilter ref="A3:K22"/>
  <tableColumns count="11">
    <tableColumn id="1" name="Columna1" dataDxfId="10"/>
    <tableColumn id="2" name="Clínica u Hospital" dataDxfId="9"/>
    <tableColumn id="3" name="Monto Neto" dataDxfId="8"/>
    <tableColumn id="4" name="Realizado" dataDxfId="7"/>
    <tableColumn id="5" name="Presupuesto" dataDxfId="6"/>
    <tableColumn id="6" name="Orden de Venta " dataDxfId="5"/>
    <tableColumn id="7" name="Orden de Compra" dataDxfId="4"/>
    <tableColumn id="8" name="Guia de despacho" dataDxfId="3"/>
    <tableColumn id="9" name="Factura" dataDxfId="2"/>
    <tableColumn id="10" name="Entregado" dataDxfId="1"/>
    <tableColumn id="11" name="Responsable vent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"/>
  <sheetViews>
    <sheetView workbookViewId="0">
      <selection activeCell="I47" sqref="I47"/>
    </sheetView>
  </sheetViews>
  <sheetFormatPr baseColWidth="10" defaultRowHeight="15" x14ac:dyDescent="0.25"/>
  <cols>
    <col min="2" max="2" width="35.7109375" customWidth="1"/>
    <col min="3" max="3" width="41.85546875" customWidth="1"/>
    <col min="6" max="6" width="15.140625" bestFit="1" customWidth="1"/>
    <col min="8" max="8" width="0" hidden="1" customWidth="1"/>
  </cols>
  <sheetData>
    <row r="1" spans="2:6" ht="15.75" thickBot="1" x14ac:dyDescent="0.3"/>
    <row r="2" spans="2:6" ht="15.75" thickBot="1" x14ac:dyDescent="0.3">
      <c r="B2" s="55"/>
      <c r="C2" s="48" t="s">
        <v>48</v>
      </c>
      <c r="D2" s="56"/>
      <c r="E2" s="57"/>
      <c r="F2" s="58"/>
    </row>
    <row r="3" spans="2:6" x14ac:dyDescent="0.25">
      <c r="B3" s="59" t="s">
        <v>21</v>
      </c>
      <c r="C3" s="98" t="s">
        <v>68</v>
      </c>
      <c r="D3" s="61"/>
      <c r="E3" s="62" t="s">
        <v>13</v>
      </c>
      <c r="F3" s="63"/>
    </row>
    <row r="4" spans="2:6" x14ac:dyDescent="0.25">
      <c r="B4" s="64" t="s">
        <v>22</v>
      </c>
      <c r="C4" s="65" t="s">
        <v>40</v>
      </c>
      <c r="D4" s="66"/>
      <c r="E4" s="67"/>
      <c r="F4" s="63"/>
    </row>
    <row r="5" spans="2:6" x14ac:dyDescent="0.25">
      <c r="B5" s="64" t="s">
        <v>23</v>
      </c>
      <c r="C5" s="68">
        <v>170412</v>
      </c>
      <c r="D5" s="69"/>
      <c r="E5" s="67" t="s">
        <v>24</v>
      </c>
      <c r="F5" s="63"/>
    </row>
    <row r="6" spans="2:6" x14ac:dyDescent="0.25">
      <c r="B6" s="64" t="s">
        <v>25</v>
      </c>
      <c r="C6" s="68"/>
      <c r="D6" s="61"/>
      <c r="E6" s="70"/>
      <c r="F6" s="63"/>
    </row>
    <row r="7" spans="2:6" x14ac:dyDescent="0.25">
      <c r="B7" s="49" t="s">
        <v>26</v>
      </c>
      <c r="C7" s="50">
        <v>30861</v>
      </c>
      <c r="D7" s="61"/>
      <c r="E7" s="71"/>
      <c r="F7" s="63"/>
    </row>
    <row r="8" spans="2:6" x14ac:dyDescent="0.25">
      <c r="B8" s="64" t="s">
        <v>27</v>
      </c>
      <c r="C8" s="68" t="s">
        <v>37</v>
      </c>
      <c r="D8" s="61"/>
      <c r="E8" s="71"/>
      <c r="F8" s="63"/>
    </row>
    <row r="9" spans="2:6" x14ac:dyDescent="0.25">
      <c r="B9" s="72" t="s">
        <v>28</v>
      </c>
      <c r="C9" s="73" t="s">
        <v>37</v>
      </c>
      <c r="D9" s="61"/>
      <c r="E9" s="74"/>
      <c r="F9" s="63"/>
    </row>
    <row r="10" spans="2:6" x14ac:dyDescent="0.25">
      <c r="B10" s="72" t="s">
        <v>29</v>
      </c>
      <c r="C10" s="73"/>
      <c r="D10" s="61"/>
      <c r="E10" s="74"/>
      <c r="F10" s="63"/>
    </row>
    <row r="11" spans="2:6" ht="15.75" thickBot="1" x14ac:dyDescent="0.3">
      <c r="B11" s="75" t="s">
        <v>30</v>
      </c>
      <c r="C11" s="73"/>
      <c r="D11" s="61"/>
      <c r="E11" s="74"/>
      <c r="F11" s="76"/>
    </row>
    <row r="12" spans="2:6" ht="15.75" thickBot="1" x14ac:dyDescent="0.3">
      <c r="B12" s="77" t="s">
        <v>31</v>
      </c>
      <c r="C12" s="77" t="s">
        <v>32</v>
      </c>
      <c r="D12" s="78" t="s">
        <v>33</v>
      </c>
      <c r="E12" s="79" t="s">
        <v>34</v>
      </c>
      <c r="F12" s="80" t="s">
        <v>35</v>
      </c>
    </row>
    <row r="13" spans="2:6" s="4" customFormat="1" x14ac:dyDescent="0.25">
      <c r="B13" s="81">
        <v>3200000000</v>
      </c>
      <c r="C13" s="81" t="s">
        <v>72</v>
      </c>
      <c r="D13" s="82">
        <v>1</v>
      </c>
      <c r="E13" s="83">
        <v>318917</v>
      </c>
      <c r="F13" s="84">
        <f t="shared" ref="F13" si="0">E13*D13</f>
        <v>318917</v>
      </c>
    </row>
    <row r="14" spans="2:6" ht="15.75" thickBot="1" x14ac:dyDescent="0.3">
      <c r="B14" s="85"/>
      <c r="C14" s="86"/>
      <c r="D14" s="87"/>
      <c r="E14" s="88" t="s">
        <v>36</v>
      </c>
      <c r="F14" s="89">
        <f>F13</f>
        <v>318917</v>
      </c>
    </row>
    <row r="15" spans="2:6" ht="15.75" thickBot="1" x14ac:dyDescent="0.3">
      <c r="B15" s="51"/>
      <c r="C15" s="51"/>
      <c r="D15" s="51"/>
      <c r="E15" s="51"/>
      <c r="F15" s="51"/>
    </row>
    <row r="16" spans="2:6" ht="15.75" thickBot="1" x14ac:dyDescent="0.3">
      <c r="B16" s="55"/>
      <c r="C16" s="48" t="s">
        <v>49</v>
      </c>
      <c r="D16" s="56"/>
      <c r="E16" s="57"/>
      <c r="F16" s="58"/>
    </row>
    <row r="17" spans="2:6" ht="15.75" customHeight="1" x14ac:dyDescent="0.25">
      <c r="B17" s="59" t="s">
        <v>21</v>
      </c>
      <c r="C17" s="98" t="s">
        <v>67</v>
      </c>
      <c r="D17" s="61"/>
      <c r="E17" s="62" t="s">
        <v>13</v>
      </c>
      <c r="F17" s="63"/>
    </row>
    <row r="18" spans="2:6" x14ac:dyDescent="0.25">
      <c r="B18" s="64" t="s">
        <v>22</v>
      </c>
      <c r="C18" s="65" t="s">
        <v>11</v>
      </c>
      <c r="D18" s="66"/>
      <c r="E18" s="67"/>
      <c r="F18" s="63"/>
    </row>
    <row r="19" spans="2:6" x14ac:dyDescent="0.25">
      <c r="B19" s="64" t="s">
        <v>23</v>
      </c>
      <c r="C19" s="68">
        <v>170413</v>
      </c>
      <c r="D19" s="69"/>
      <c r="E19" s="67" t="s">
        <v>24</v>
      </c>
      <c r="F19" s="63"/>
    </row>
    <row r="20" spans="2:6" x14ac:dyDescent="0.25">
      <c r="B20" s="64" t="s">
        <v>25</v>
      </c>
      <c r="C20" s="68"/>
      <c r="D20" s="61"/>
      <c r="E20" s="70"/>
      <c r="F20" s="63"/>
    </row>
    <row r="21" spans="2:6" x14ac:dyDescent="0.25">
      <c r="B21" s="49" t="s">
        <v>26</v>
      </c>
      <c r="C21" s="50">
        <v>30862</v>
      </c>
      <c r="D21" s="61"/>
      <c r="E21" s="71"/>
      <c r="F21" s="63"/>
    </row>
    <row r="22" spans="2:6" x14ac:dyDescent="0.25">
      <c r="B22" s="64" t="s">
        <v>27</v>
      </c>
      <c r="C22" s="68" t="s">
        <v>37</v>
      </c>
      <c r="D22" s="61"/>
      <c r="E22" s="71"/>
      <c r="F22" s="63"/>
    </row>
    <row r="23" spans="2:6" x14ac:dyDescent="0.25">
      <c r="B23" s="72" t="s">
        <v>28</v>
      </c>
      <c r="C23" s="73" t="s">
        <v>37</v>
      </c>
      <c r="D23" s="61"/>
      <c r="E23" s="74"/>
      <c r="F23" s="63"/>
    </row>
    <row r="24" spans="2:6" x14ac:dyDescent="0.25">
      <c r="B24" s="72" t="s">
        <v>29</v>
      </c>
      <c r="C24" s="73"/>
      <c r="D24" s="61"/>
      <c r="E24" s="74"/>
      <c r="F24" s="63"/>
    </row>
    <row r="25" spans="2:6" ht="15.75" thickBot="1" x14ac:dyDescent="0.3">
      <c r="B25" s="75" t="s">
        <v>30</v>
      </c>
      <c r="C25" s="73"/>
      <c r="D25" s="61"/>
      <c r="E25" s="74"/>
      <c r="F25" s="76"/>
    </row>
    <row r="26" spans="2:6" ht="15.75" thickBot="1" x14ac:dyDescent="0.3">
      <c r="B26" s="77" t="s">
        <v>31</v>
      </c>
      <c r="C26" s="77" t="s">
        <v>32</v>
      </c>
      <c r="D26" s="78" t="s">
        <v>33</v>
      </c>
      <c r="E26" s="79" t="s">
        <v>34</v>
      </c>
      <c r="F26" s="80" t="s">
        <v>35</v>
      </c>
    </row>
    <row r="27" spans="2:6" x14ac:dyDescent="0.25">
      <c r="B27" s="53">
        <v>3200000000</v>
      </c>
      <c r="C27" s="52" t="s">
        <v>72</v>
      </c>
      <c r="D27" s="53">
        <v>1</v>
      </c>
      <c r="E27" s="54">
        <v>160000</v>
      </c>
      <c r="F27" s="90">
        <f>E27*D27</f>
        <v>160000</v>
      </c>
    </row>
    <row r="28" spans="2:6" ht="15.75" thickBot="1" x14ac:dyDescent="0.3">
      <c r="B28" s="91"/>
      <c r="C28" s="92"/>
      <c r="D28" s="87"/>
      <c r="E28" s="88" t="s">
        <v>36</v>
      </c>
      <c r="F28" s="89">
        <f>SUM(F27)</f>
        <v>160000</v>
      </c>
    </row>
    <row r="29" spans="2:6" ht="15.75" thickBot="1" x14ac:dyDescent="0.3">
      <c r="B29" s="51"/>
      <c r="C29" s="51"/>
      <c r="D29" s="51"/>
      <c r="E29" s="51"/>
      <c r="F29" s="51"/>
    </row>
    <row r="30" spans="2:6" ht="15.75" thickBot="1" x14ac:dyDescent="0.3">
      <c r="B30" s="55"/>
      <c r="C30" s="48" t="s">
        <v>50</v>
      </c>
      <c r="D30" s="56"/>
      <c r="E30" s="57"/>
      <c r="F30" s="58"/>
    </row>
    <row r="31" spans="2:6" x14ac:dyDescent="0.25">
      <c r="B31" s="59" t="s">
        <v>21</v>
      </c>
      <c r="C31" s="60" t="s">
        <v>69</v>
      </c>
      <c r="D31" s="61"/>
      <c r="E31" s="62" t="s">
        <v>13</v>
      </c>
      <c r="F31" s="63"/>
    </row>
    <row r="32" spans="2:6" x14ac:dyDescent="0.25">
      <c r="B32" s="64" t="s">
        <v>22</v>
      </c>
      <c r="C32" s="65" t="s">
        <v>65</v>
      </c>
      <c r="D32" s="66"/>
      <c r="E32" s="67"/>
      <c r="F32" s="63"/>
    </row>
    <row r="33" spans="2:6" x14ac:dyDescent="0.25">
      <c r="B33" s="64" t="s">
        <v>23</v>
      </c>
      <c r="C33" s="68">
        <v>170414</v>
      </c>
      <c r="D33" s="69"/>
      <c r="E33" s="67" t="s">
        <v>24</v>
      </c>
      <c r="F33" s="63"/>
    </row>
    <row r="34" spans="2:6" x14ac:dyDescent="0.25">
      <c r="B34" s="64" t="s">
        <v>25</v>
      </c>
      <c r="C34" s="68"/>
      <c r="D34" s="61"/>
      <c r="E34" s="70"/>
      <c r="F34" s="63"/>
    </row>
    <row r="35" spans="2:6" x14ac:dyDescent="0.25">
      <c r="B35" s="49" t="s">
        <v>26</v>
      </c>
      <c r="C35" s="50">
        <v>30863</v>
      </c>
      <c r="D35" s="61"/>
      <c r="E35" s="71"/>
      <c r="F35" s="63"/>
    </row>
    <row r="36" spans="2:6" x14ac:dyDescent="0.25">
      <c r="B36" s="64" t="s">
        <v>27</v>
      </c>
      <c r="C36" s="68" t="s">
        <v>37</v>
      </c>
      <c r="D36" s="61"/>
      <c r="E36" s="71"/>
      <c r="F36" s="63"/>
    </row>
    <row r="37" spans="2:6" x14ac:dyDescent="0.25">
      <c r="B37" s="72" t="s">
        <v>28</v>
      </c>
      <c r="C37" s="73" t="s">
        <v>37</v>
      </c>
      <c r="D37" s="61"/>
      <c r="E37" s="74"/>
      <c r="F37" s="63"/>
    </row>
    <row r="38" spans="2:6" x14ac:dyDescent="0.25">
      <c r="B38" s="72" t="s">
        <v>29</v>
      </c>
      <c r="C38" s="73"/>
      <c r="D38" s="61"/>
      <c r="E38" s="74"/>
      <c r="F38" s="63"/>
    </row>
    <row r="39" spans="2:6" ht="15.75" thickBot="1" x14ac:dyDescent="0.3">
      <c r="B39" s="75" t="s">
        <v>30</v>
      </c>
      <c r="C39" s="73"/>
      <c r="D39" s="61"/>
      <c r="E39" s="74"/>
      <c r="F39" s="76"/>
    </row>
    <row r="40" spans="2:6" ht="15.75" thickBot="1" x14ac:dyDescent="0.3">
      <c r="B40" s="77" t="s">
        <v>31</v>
      </c>
      <c r="C40" s="77" t="s">
        <v>32</v>
      </c>
      <c r="D40" s="78" t="s">
        <v>33</v>
      </c>
      <c r="E40" s="79" t="s">
        <v>34</v>
      </c>
      <c r="F40" s="80" t="s">
        <v>35</v>
      </c>
    </row>
    <row r="41" spans="2:6" x14ac:dyDescent="0.25">
      <c r="B41" s="53">
        <v>3200000000</v>
      </c>
      <c r="C41" s="52" t="s">
        <v>72</v>
      </c>
      <c r="D41" s="53">
        <v>1</v>
      </c>
      <c r="E41" s="54">
        <v>647239</v>
      </c>
      <c r="F41" s="90">
        <f>E41*D41</f>
        <v>647239</v>
      </c>
    </row>
    <row r="42" spans="2:6" ht="15.75" thickBot="1" x14ac:dyDescent="0.3">
      <c r="B42" s="91"/>
      <c r="C42" s="92"/>
      <c r="D42" s="87"/>
      <c r="E42" s="88" t="s">
        <v>36</v>
      </c>
      <c r="F42" s="89">
        <f>SUM(F41)</f>
        <v>647239</v>
      </c>
    </row>
    <row r="43" spans="2:6" ht="15.75" thickBot="1" x14ac:dyDescent="0.3">
      <c r="B43" s="51"/>
      <c r="C43" s="51"/>
      <c r="D43" s="51"/>
      <c r="E43" s="51"/>
      <c r="F43" s="51"/>
    </row>
    <row r="44" spans="2:6" ht="15.75" thickBot="1" x14ac:dyDescent="0.3">
      <c r="B44" s="55"/>
      <c r="C44" s="48" t="s">
        <v>51</v>
      </c>
      <c r="D44" s="56"/>
      <c r="E44" s="57"/>
      <c r="F44" s="58"/>
    </row>
    <row r="45" spans="2:6" x14ac:dyDescent="0.25">
      <c r="B45" s="59" t="s">
        <v>21</v>
      </c>
      <c r="C45" s="60" t="s">
        <v>70</v>
      </c>
      <c r="D45" s="61"/>
      <c r="E45" s="62" t="s">
        <v>13</v>
      </c>
      <c r="F45" s="63"/>
    </row>
    <row r="46" spans="2:6" x14ac:dyDescent="0.25">
      <c r="B46" s="64" t="s">
        <v>22</v>
      </c>
      <c r="C46" s="65" t="s">
        <v>42</v>
      </c>
      <c r="D46" s="66"/>
      <c r="E46" s="67"/>
      <c r="F46" s="63"/>
    </row>
    <row r="47" spans="2:6" x14ac:dyDescent="0.25">
      <c r="B47" s="64" t="s">
        <v>23</v>
      </c>
      <c r="C47" s="68">
        <v>170415</v>
      </c>
      <c r="D47" s="69"/>
      <c r="E47" s="67" t="s">
        <v>24</v>
      </c>
      <c r="F47" s="63"/>
    </row>
    <row r="48" spans="2:6" x14ac:dyDescent="0.25">
      <c r="B48" s="64" t="s">
        <v>25</v>
      </c>
      <c r="C48" s="68"/>
      <c r="D48" s="61"/>
      <c r="E48" s="70"/>
      <c r="F48" s="63"/>
    </row>
    <row r="49" spans="2:6" x14ac:dyDescent="0.25">
      <c r="B49" s="49" t="s">
        <v>26</v>
      </c>
      <c r="C49" s="50">
        <v>30864</v>
      </c>
      <c r="D49" s="61"/>
      <c r="E49" s="71"/>
      <c r="F49" s="63"/>
    </row>
    <row r="50" spans="2:6" x14ac:dyDescent="0.25">
      <c r="B50" s="64" t="s">
        <v>27</v>
      </c>
      <c r="C50" s="68">
        <v>470003753</v>
      </c>
      <c r="D50" s="61"/>
      <c r="E50" s="71"/>
      <c r="F50" s="63"/>
    </row>
    <row r="51" spans="2:6" x14ac:dyDescent="0.25">
      <c r="B51" s="72" t="s">
        <v>28</v>
      </c>
      <c r="C51" s="73" t="s">
        <v>71</v>
      </c>
      <c r="D51" s="61"/>
      <c r="E51" s="74"/>
      <c r="F51" s="63"/>
    </row>
    <row r="52" spans="2:6" x14ac:dyDescent="0.25">
      <c r="B52" s="72" t="s">
        <v>29</v>
      </c>
      <c r="C52" s="73"/>
      <c r="D52" s="61"/>
      <c r="E52" s="74"/>
      <c r="F52" s="63"/>
    </row>
    <row r="53" spans="2:6" ht="15.75" thickBot="1" x14ac:dyDescent="0.3">
      <c r="B53" s="75" t="s">
        <v>30</v>
      </c>
      <c r="C53" s="73"/>
      <c r="D53" s="61"/>
      <c r="E53" s="74"/>
      <c r="F53" s="76"/>
    </row>
    <row r="54" spans="2:6" ht="15.75" thickBot="1" x14ac:dyDescent="0.3">
      <c r="B54" s="77" t="s">
        <v>31</v>
      </c>
      <c r="C54" s="77" t="s">
        <v>32</v>
      </c>
      <c r="D54" s="78" t="s">
        <v>33</v>
      </c>
      <c r="E54" s="79" t="s">
        <v>34</v>
      </c>
      <c r="F54" s="80" t="s">
        <v>35</v>
      </c>
    </row>
    <row r="55" spans="2:6" x14ac:dyDescent="0.25">
      <c r="B55" s="53">
        <v>3200000000</v>
      </c>
      <c r="C55" s="52" t="s">
        <v>72</v>
      </c>
      <c r="D55" s="53">
        <v>1</v>
      </c>
      <c r="E55" s="54">
        <v>2400000</v>
      </c>
      <c r="F55" s="90">
        <f>E55*D55</f>
        <v>2400000</v>
      </c>
    </row>
    <row r="56" spans="2:6" ht="15.75" thickBot="1" x14ac:dyDescent="0.3">
      <c r="B56" s="91"/>
      <c r="C56" s="92"/>
      <c r="D56" s="87"/>
      <c r="E56" s="88" t="s">
        <v>36</v>
      </c>
      <c r="F56" s="89">
        <f>SUM(F55)</f>
        <v>2400000</v>
      </c>
    </row>
    <row r="57" spans="2:6" ht="15.75" thickBot="1" x14ac:dyDescent="0.3">
      <c r="B57" s="51"/>
      <c r="C57" s="51"/>
      <c r="D57" s="51"/>
      <c r="E57" s="51"/>
      <c r="F57" s="51"/>
    </row>
    <row r="58" spans="2:6" ht="15.75" thickBot="1" x14ac:dyDescent="0.3">
      <c r="B58" s="55"/>
      <c r="C58" s="48" t="s">
        <v>52</v>
      </c>
      <c r="D58" s="56"/>
      <c r="E58" s="57"/>
      <c r="F58" s="58"/>
    </row>
    <row r="59" spans="2:6" x14ac:dyDescent="0.25">
      <c r="B59" s="59" t="s">
        <v>21</v>
      </c>
      <c r="C59" s="60" t="s">
        <v>66</v>
      </c>
      <c r="D59" s="61"/>
      <c r="E59" s="62" t="s">
        <v>13</v>
      </c>
      <c r="F59" s="63"/>
    </row>
    <row r="60" spans="2:6" x14ac:dyDescent="0.25">
      <c r="B60" s="64" t="s">
        <v>22</v>
      </c>
      <c r="C60" s="65" t="s">
        <v>11</v>
      </c>
      <c r="D60" s="66"/>
      <c r="E60" s="67"/>
      <c r="F60" s="63"/>
    </row>
    <row r="61" spans="2:6" x14ac:dyDescent="0.25">
      <c r="B61" s="64" t="s">
        <v>23</v>
      </c>
      <c r="C61" s="68">
        <v>170104</v>
      </c>
      <c r="D61" s="69"/>
      <c r="E61" s="67" t="s">
        <v>24</v>
      </c>
      <c r="F61" s="63"/>
    </row>
    <row r="62" spans="2:6" x14ac:dyDescent="0.25">
      <c r="B62" s="64" t="s">
        <v>25</v>
      </c>
      <c r="C62" s="68"/>
      <c r="D62" s="61"/>
      <c r="E62" s="70"/>
      <c r="F62" s="63"/>
    </row>
    <row r="63" spans="2:6" x14ac:dyDescent="0.25">
      <c r="B63" s="49" t="s">
        <v>26</v>
      </c>
      <c r="C63" s="50">
        <v>30705</v>
      </c>
      <c r="D63" s="61"/>
      <c r="E63" s="71"/>
      <c r="F63" s="63"/>
    </row>
    <row r="64" spans="2:6" x14ac:dyDescent="0.25">
      <c r="B64" s="64" t="s">
        <v>27</v>
      </c>
      <c r="C64" s="68">
        <v>2623</v>
      </c>
      <c r="D64" s="61"/>
      <c r="E64" s="61"/>
      <c r="F64" s="63"/>
    </row>
    <row r="65" spans="2:8" x14ac:dyDescent="0.25">
      <c r="B65" s="72" t="s">
        <v>28</v>
      </c>
      <c r="C65" s="73">
        <v>7202</v>
      </c>
      <c r="D65" s="61"/>
      <c r="E65" s="61"/>
      <c r="F65" s="63"/>
    </row>
    <row r="66" spans="2:8" x14ac:dyDescent="0.25">
      <c r="B66" s="72" t="s">
        <v>29</v>
      </c>
      <c r="C66" s="73"/>
      <c r="D66" s="61"/>
      <c r="E66" s="61"/>
      <c r="F66" s="63"/>
    </row>
    <row r="67" spans="2:8" ht="15.75" thickBot="1" x14ac:dyDescent="0.3">
      <c r="B67" s="75" t="s">
        <v>30</v>
      </c>
      <c r="C67" s="73"/>
      <c r="D67" s="61"/>
      <c r="E67" s="74"/>
      <c r="F67" s="76"/>
    </row>
    <row r="68" spans="2:8" ht="15.75" thickBot="1" x14ac:dyDescent="0.3">
      <c r="B68" s="77" t="s">
        <v>31</v>
      </c>
      <c r="C68" s="77" t="s">
        <v>32</v>
      </c>
      <c r="D68" s="78" t="s">
        <v>33</v>
      </c>
      <c r="E68" s="79" t="s">
        <v>34</v>
      </c>
      <c r="F68" s="80" t="s">
        <v>35</v>
      </c>
    </row>
    <row r="69" spans="2:8" s="4" customFormat="1" x14ac:dyDescent="0.25">
      <c r="B69" s="81">
        <v>3200000000</v>
      </c>
      <c r="C69" s="93" t="s">
        <v>73</v>
      </c>
      <c r="D69" s="94">
        <v>1</v>
      </c>
      <c r="E69" s="95">
        <v>880000</v>
      </c>
      <c r="F69" s="84">
        <f>E69*D69</f>
        <v>880000</v>
      </c>
      <c r="H69" s="32">
        <v>492</v>
      </c>
    </row>
    <row r="70" spans="2:8" ht="14.25" customHeight="1" thickBot="1" x14ac:dyDescent="0.3">
      <c r="B70" s="85"/>
      <c r="C70" s="96"/>
      <c r="D70" s="87"/>
      <c r="E70" s="97" t="s">
        <v>36</v>
      </c>
      <c r="F70" s="89">
        <f>SUM(F69:F69)</f>
        <v>880000</v>
      </c>
    </row>
    <row r="72" spans="2:8" x14ac:dyDescent="0.25">
      <c r="E72" s="99" t="s">
        <v>74</v>
      </c>
      <c r="F72" s="100">
        <f>F70+F56+F42+F28+F14</f>
        <v>4406156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8"/>
  <sheetViews>
    <sheetView workbookViewId="0">
      <selection activeCell="H45" sqref="H45"/>
    </sheetView>
  </sheetViews>
  <sheetFormatPr baseColWidth="10" defaultRowHeight="15" x14ac:dyDescent="0.25"/>
  <cols>
    <col min="2" max="2" width="30.5703125" customWidth="1"/>
    <col min="3" max="3" width="43.7109375" customWidth="1"/>
  </cols>
  <sheetData>
    <row r="1" spans="2:6" ht="15.75" thickBot="1" x14ac:dyDescent="0.3"/>
    <row r="2" spans="2:6" ht="15.75" thickBot="1" x14ac:dyDescent="0.3">
      <c r="B2" s="55"/>
      <c r="C2" s="48" t="s">
        <v>55</v>
      </c>
      <c r="D2" s="56"/>
      <c r="E2" s="57"/>
      <c r="F2" s="58"/>
    </row>
    <row r="3" spans="2:6" x14ac:dyDescent="0.25">
      <c r="B3" s="59" t="s">
        <v>21</v>
      </c>
      <c r="C3" s="60" t="s">
        <v>78</v>
      </c>
      <c r="D3" s="61"/>
      <c r="E3" s="62" t="s">
        <v>13</v>
      </c>
      <c r="F3" s="63"/>
    </row>
    <row r="4" spans="2:6" x14ac:dyDescent="0.25">
      <c r="B4" s="64" t="s">
        <v>22</v>
      </c>
      <c r="C4" s="65" t="s">
        <v>75</v>
      </c>
      <c r="D4" s="66"/>
      <c r="E4" s="67"/>
      <c r="F4" s="63"/>
    </row>
    <row r="5" spans="2:6" x14ac:dyDescent="0.25">
      <c r="B5" s="64" t="s">
        <v>23</v>
      </c>
      <c r="C5" s="68">
        <v>169902</v>
      </c>
      <c r="D5" s="69"/>
      <c r="E5" s="67" t="s">
        <v>24</v>
      </c>
      <c r="F5" s="63"/>
    </row>
    <row r="6" spans="2:6" x14ac:dyDescent="0.25">
      <c r="B6" s="64" t="s">
        <v>25</v>
      </c>
      <c r="C6" s="68"/>
      <c r="D6" s="61"/>
      <c r="E6" s="70" t="s">
        <v>138</v>
      </c>
      <c r="F6" s="63"/>
    </row>
    <row r="7" spans="2:6" x14ac:dyDescent="0.25">
      <c r="B7" s="49" t="s">
        <v>26</v>
      </c>
      <c r="C7" s="50">
        <v>30418</v>
      </c>
      <c r="D7" s="61"/>
      <c r="E7" s="71"/>
      <c r="F7" s="63"/>
    </row>
    <row r="8" spans="2:6" x14ac:dyDescent="0.25">
      <c r="B8" s="64" t="s">
        <v>27</v>
      </c>
      <c r="C8" s="68">
        <v>4560838035</v>
      </c>
      <c r="D8" s="61"/>
      <c r="E8" s="61"/>
      <c r="F8" s="63"/>
    </row>
    <row r="9" spans="2:6" x14ac:dyDescent="0.25">
      <c r="B9" s="72" t="s">
        <v>28</v>
      </c>
      <c r="C9" s="73">
        <v>7128</v>
      </c>
      <c r="D9" s="61"/>
      <c r="E9" s="61"/>
      <c r="F9" s="63"/>
    </row>
    <row r="10" spans="2:6" x14ac:dyDescent="0.25">
      <c r="B10" s="72" t="s">
        <v>29</v>
      </c>
      <c r="C10" s="73"/>
      <c r="D10" s="61"/>
      <c r="E10" s="61"/>
      <c r="F10" s="63"/>
    </row>
    <row r="11" spans="2:6" ht="15.75" thickBot="1" x14ac:dyDescent="0.3">
      <c r="B11" s="75" t="s">
        <v>30</v>
      </c>
      <c r="C11" s="73"/>
      <c r="D11" s="61"/>
      <c r="E11" s="74"/>
      <c r="F11" s="76"/>
    </row>
    <row r="12" spans="2:6" ht="15.75" thickBot="1" x14ac:dyDescent="0.3">
      <c r="B12" s="77" t="s">
        <v>31</v>
      </c>
      <c r="C12" s="77" t="s">
        <v>32</v>
      </c>
      <c r="D12" s="78" t="s">
        <v>33</v>
      </c>
      <c r="E12" s="79" t="s">
        <v>34</v>
      </c>
      <c r="F12" s="80" t="s">
        <v>35</v>
      </c>
    </row>
    <row r="13" spans="2:6" x14ac:dyDescent="0.25">
      <c r="B13" s="81">
        <v>9910000003</v>
      </c>
      <c r="C13" s="93" t="s">
        <v>14</v>
      </c>
      <c r="D13" s="94">
        <v>1</v>
      </c>
      <c r="E13" s="95">
        <v>128826</v>
      </c>
      <c r="F13" s="84">
        <f>E13*D13</f>
        <v>128826</v>
      </c>
    </row>
    <row r="14" spans="2:6" ht="15.75" thickBot="1" x14ac:dyDescent="0.3">
      <c r="B14" s="85"/>
      <c r="C14" s="96"/>
      <c r="D14" s="87"/>
      <c r="E14" s="97" t="s">
        <v>36</v>
      </c>
      <c r="F14" s="89">
        <f>SUM(F13:F13)</f>
        <v>128826</v>
      </c>
    </row>
    <row r="15" spans="2:6" ht="15.75" thickBot="1" x14ac:dyDescent="0.3"/>
    <row r="16" spans="2:6" ht="15.75" thickBot="1" x14ac:dyDescent="0.3">
      <c r="B16" s="55"/>
      <c r="C16" s="48" t="s">
        <v>56</v>
      </c>
      <c r="D16" s="56"/>
      <c r="E16" s="57"/>
      <c r="F16" s="58"/>
    </row>
    <row r="17" spans="2:6" x14ac:dyDescent="0.25">
      <c r="B17" s="59" t="s">
        <v>21</v>
      </c>
      <c r="C17" s="98" t="s">
        <v>79</v>
      </c>
      <c r="D17" s="61"/>
      <c r="E17" s="62" t="s">
        <v>13</v>
      </c>
      <c r="F17" s="63"/>
    </row>
    <row r="18" spans="2:6" x14ac:dyDescent="0.25">
      <c r="B18" s="64" t="s">
        <v>22</v>
      </c>
      <c r="C18" s="65" t="s">
        <v>76</v>
      </c>
      <c r="D18" s="66"/>
      <c r="E18" s="67"/>
      <c r="F18" s="63"/>
    </row>
    <row r="19" spans="2:6" x14ac:dyDescent="0.25">
      <c r="B19" s="64" t="s">
        <v>23</v>
      </c>
      <c r="C19" s="68">
        <v>170103</v>
      </c>
      <c r="D19" s="69"/>
      <c r="E19" s="67" t="s">
        <v>24</v>
      </c>
      <c r="F19" s="63"/>
    </row>
    <row r="20" spans="2:6" x14ac:dyDescent="0.25">
      <c r="B20" s="64" t="s">
        <v>25</v>
      </c>
      <c r="C20" s="68"/>
      <c r="D20" s="61"/>
      <c r="E20" s="70"/>
      <c r="F20" s="63"/>
    </row>
    <row r="21" spans="2:6" x14ac:dyDescent="0.25">
      <c r="B21" s="49" t="s">
        <v>26</v>
      </c>
      <c r="C21" s="50">
        <v>30641</v>
      </c>
      <c r="D21" s="61"/>
      <c r="E21" s="71"/>
      <c r="F21" s="63"/>
    </row>
    <row r="22" spans="2:6" x14ac:dyDescent="0.25">
      <c r="B22" s="64" t="s">
        <v>27</v>
      </c>
      <c r="C22" s="68" t="s">
        <v>91</v>
      </c>
      <c r="D22" s="61"/>
      <c r="E22" s="61"/>
      <c r="F22" s="63"/>
    </row>
    <row r="23" spans="2:6" x14ac:dyDescent="0.25">
      <c r="B23" s="72" t="s">
        <v>28</v>
      </c>
      <c r="C23" s="73">
        <v>7083</v>
      </c>
      <c r="D23" s="61"/>
      <c r="E23" s="61"/>
      <c r="F23" s="63"/>
    </row>
    <row r="24" spans="2:6" x14ac:dyDescent="0.25">
      <c r="B24" s="72" t="s">
        <v>29</v>
      </c>
      <c r="C24" s="73"/>
      <c r="D24" s="61"/>
      <c r="E24" s="61"/>
      <c r="F24" s="63"/>
    </row>
    <row r="25" spans="2:6" ht="15.75" thickBot="1" x14ac:dyDescent="0.3">
      <c r="B25" s="75" t="s">
        <v>30</v>
      </c>
      <c r="C25" s="73"/>
      <c r="D25" s="61"/>
      <c r="E25" s="74"/>
      <c r="F25" s="76"/>
    </row>
    <row r="26" spans="2:6" ht="15.75" thickBot="1" x14ac:dyDescent="0.3">
      <c r="B26" s="77" t="s">
        <v>31</v>
      </c>
      <c r="C26" s="77" t="s">
        <v>32</v>
      </c>
      <c r="D26" s="78" t="s">
        <v>33</v>
      </c>
      <c r="E26" s="79" t="s">
        <v>34</v>
      </c>
      <c r="F26" s="80" t="s">
        <v>35</v>
      </c>
    </row>
    <row r="27" spans="2:6" s="4" customFormat="1" x14ac:dyDescent="0.25">
      <c r="B27" s="81">
        <v>44043</v>
      </c>
      <c r="C27" s="81" t="s">
        <v>81</v>
      </c>
      <c r="D27" s="94">
        <v>1</v>
      </c>
      <c r="E27" s="83">
        <v>162000</v>
      </c>
      <c r="F27" s="105">
        <f>E27*D27</f>
        <v>162000</v>
      </c>
    </row>
    <row r="28" spans="2:6" s="4" customFormat="1" x14ac:dyDescent="0.25">
      <c r="B28" s="101" t="s">
        <v>84</v>
      </c>
      <c r="C28" s="103" t="s">
        <v>82</v>
      </c>
      <c r="D28" s="108">
        <v>3</v>
      </c>
      <c r="E28" s="107">
        <v>69480</v>
      </c>
      <c r="F28" s="106">
        <f>E28*D28</f>
        <v>208440</v>
      </c>
    </row>
    <row r="29" spans="2:6" x14ac:dyDescent="0.25">
      <c r="B29" s="101" t="s">
        <v>85</v>
      </c>
      <c r="C29" s="102" t="s">
        <v>83</v>
      </c>
      <c r="D29" s="53">
        <v>3</v>
      </c>
      <c r="E29" s="104">
        <v>70020</v>
      </c>
      <c r="F29" s="90">
        <f>E29*D29</f>
        <v>210060</v>
      </c>
    </row>
    <row r="30" spans="2:6" ht="15.75" thickBot="1" x14ac:dyDescent="0.3">
      <c r="B30" s="85"/>
      <c r="C30" s="96"/>
      <c r="D30" s="87"/>
      <c r="E30" s="97" t="s">
        <v>36</v>
      </c>
      <c r="F30" s="89">
        <f>SUM(F27:F29)</f>
        <v>580500</v>
      </c>
    </row>
    <row r="31" spans="2:6" ht="15.75" thickBot="1" x14ac:dyDescent="0.3"/>
    <row r="32" spans="2:6" ht="15.75" thickBot="1" x14ac:dyDescent="0.3">
      <c r="B32" s="55"/>
      <c r="C32" s="48" t="s">
        <v>57</v>
      </c>
      <c r="D32" s="56"/>
      <c r="E32" s="57"/>
      <c r="F32" s="58"/>
    </row>
    <row r="33" spans="2:6" x14ac:dyDescent="0.25">
      <c r="B33" s="59" t="s">
        <v>21</v>
      </c>
      <c r="C33" s="60" t="s">
        <v>151</v>
      </c>
      <c r="D33" s="61"/>
      <c r="E33" s="62" t="s">
        <v>13</v>
      </c>
      <c r="F33" s="63"/>
    </row>
    <row r="34" spans="2:6" x14ac:dyDescent="0.25">
      <c r="B34" s="64" t="s">
        <v>22</v>
      </c>
      <c r="C34" s="65" t="s">
        <v>150</v>
      </c>
      <c r="D34" s="66"/>
      <c r="E34" s="67"/>
      <c r="F34" s="63"/>
    </row>
    <row r="35" spans="2:6" x14ac:dyDescent="0.25">
      <c r="B35" s="64" t="s">
        <v>23</v>
      </c>
      <c r="C35" s="68"/>
      <c r="D35" s="69"/>
      <c r="E35" s="67" t="s">
        <v>24</v>
      </c>
      <c r="F35" s="63"/>
    </row>
    <row r="36" spans="2:6" x14ac:dyDescent="0.25">
      <c r="B36" s="64" t="s">
        <v>25</v>
      </c>
      <c r="C36" s="68"/>
      <c r="D36" s="61"/>
      <c r="E36" s="70"/>
      <c r="F36" s="63"/>
    </row>
    <row r="37" spans="2:6" x14ac:dyDescent="0.25">
      <c r="B37" s="49" t="s">
        <v>26</v>
      </c>
      <c r="C37" s="50"/>
      <c r="D37" s="61"/>
      <c r="E37" s="71"/>
      <c r="F37" s="63"/>
    </row>
    <row r="38" spans="2:6" x14ac:dyDescent="0.25">
      <c r="B38" s="64" t="s">
        <v>27</v>
      </c>
      <c r="C38" s="68" t="s">
        <v>152</v>
      </c>
      <c r="D38" s="61"/>
      <c r="E38" s="61"/>
      <c r="F38" s="63"/>
    </row>
    <row r="39" spans="2:6" x14ac:dyDescent="0.25">
      <c r="B39" s="72" t="s">
        <v>28</v>
      </c>
      <c r="C39" s="73"/>
      <c r="D39" s="61"/>
      <c r="E39" s="61"/>
      <c r="F39" s="63"/>
    </row>
    <row r="40" spans="2:6" x14ac:dyDescent="0.25">
      <c r="B40" s="72" t="s">
        <v>29</v>
      </c>
      <c r="C40" s="73"/>
      <c r="D40" s="61"/>
      <c r="E40" s="61"/>
      <c r="F40" s="63"/>
    </row>
    <row r="41" spans="2:6" ht="15.75" thickBot="1" x14ac:dyDescent="0.3">
      <c r="B41" s="75" t="s">
        <v>30</v>
      </c>
      <c r="C41" s="73"/>
      <c r="D41" s="61"/>
      <c r="E41" s="74"/>
      <c r="F41" s="76"/>
    </row>
    <row r="42" spans="2:6" ht="15.75" thickBot="1" x14ac:dyDescent="0.3">
      <c r="B42" s="77" t="s">
        <v>31</v>
      </c>
      <c r="C42" s="77" t="s">
        <v>32</v>
      </c>
      <c r="D42" s="78" t="s">
        <v>33</v>
      </c>
      <c r="E42" s="79" t="s">
        <v>34</v>
      </c>
      <c r="F42" s="80" t="s">
        <v>35</v>
      </c>
    </row>
    <row r="43" spans="2:6" s="4" customFormat="1" x14ac:dyDescent="0.25">
      <c r="B43" s="94">
        <v>89026</v>
      </c>
      <c r="C43" s="82" t="s">
        <v>183</v>
      </c>
      <c r="D43" s="132">
        <v>1</v>
      </c>
      <c r="E43" s="150">
        <v>391355</v>
      </c>
      <c r="F43" s="105">
        <f>E43*D43</f>
        <v>391355</v>
      </c>
    </row>
    <row r="44" spans="2:6" s="4" customFormat="1" x14ac:dyDescent="0.25">
      <c r="B44" s="108" t="s">
        <v>182</v>
      </c>
      <c r="C44" s="147" t="s">
        <v>184</v>
      </c>
      <c r="D44" s="137">
        <v>1</v>
      </c>
      <c r="E44" s="151">
        <v>650035</v>
      </c>
      <c r="F44" s="142">
        <f>E44*D44</f>
        <v>650035</v>
      </c>
    </row>
    <row r="45" spans="2:6" s="4" customFormat="1" x14ac:dyDescent="0.25">
      <c r="B45" s="53">
        <v>89013</v>
      </c>
      <c r="C45" s="131" t="s">
        <v>185</v>
      </c>
      <c r="D45" s="137">
        <v>2</v>
      </c>
      <c r="E45" s="151">
        <v>55637</v>
      </c>
      <c r="F45" s="142">
        <f>E45*D45</f>
        <v>111274</v>
      </c>
    </row>
    <row r="46" spans="2:6" s="4" customFormat="1" x14ac:dyDescent="0.25">
      <c r="B46" s="53">
        <v>89014</v>
      </c>
      <c r="C46" s="131" t="s">
        <v>186</v>
      </c>
      <c r="D46" s="131">
        <v>2</v>
      </c>
      <c r="E46" s="151">
        <v>43065</v>
      </c>
      <c r="F46" s="142">
        <f>E46*D46</f>
        <v>86130</v>
      </c>
    </row>
    <row r="47" spans="2:6" ht="15.75" customHeight="1" x14ac:dyDescent="0.25">
      <c r="B47" s="53">
        <v>89044</v>
      </c>
      <c r="C47" s="148" t="s">
        <v>187</v>
      </c>
      <c r="D47" s="131">
        <v>4</v>
      </c>
      <c r="E47" s="152">
        <v>6815</v>
      </c>
      <c r="F47" s="90">
        <f>E47*D47</f>
        <v>27260</v>
      </c>
    </row>
    <row r="48" spans="2:6" ht="15.75" thickBot="1" x14ac:dyDescent="0.3">
      <c r="B48" s="91"/>
      <c r="C48" s="149"/>
      <c r="D48" s="87"/>
      <c r="E48" s="97" t="s">
        <v>36</v>
      </c>
      <c r="F48" s="89">
        <f>F47+F46+F45+F44+F43</f>
        <v>1266054</v>
      </c>
    </row>
    <row r="49" spans="2:6" ht="15.75" thickBot="1" x14ac:dyDescent="0.3"/>
    <row r="50" spans="2:6" ht="15.75" thickBot="1" x14ac:dyDescent="0.3">
      <c r="B50" s="55"/>
      <c r="C50" s="48" t="s">
        <v>58</v>
      </c>
      <c r="D50" s="56"/>
      <c r="E50" s="57"/>
      <c r="F50" s="58"/>
    </row>
    <row r="51" spans="2:6" x14ac:dyDescent="0.25">
      <c r="B51" s="59" t="s">
        <v>21</v>
      </c>
      <c r="C51" s="60" t="s">
        <v>80</v>
      </c>
      <c r="D51" s="61"/>
      <c r="E51" s="62" t="s">
        <v>13</v>
      </c>
      <c r="F51" s="63"/>
    </row>
    <row r="52" spans="2:6" x14ac:dyDescent="0.25">
      <c r="B52" s="64" t="s">
        <v>22</v>
      </c>
      <c r="C52" s="65" t="s">
        <v>88</v>
      </c>
      <c r="D52" s="66"/>
      <c r="E52" s="67"/>
      <c r="F52" s="63"/>
    </row>
    <row r="53" spans="2:6" x14ac:dyDescent="0.25">
      <c r="B53" s="64" t="s">
        <v>23</v>
      </c>
      <c r="C53" s="68">
        <v>168132</v>
      </c>
      <c r="D53" s="69"/>
      <c r="E53" s="67" t="s">
        <v>24</v>
      </c>
      <c r="F53" s="63"/>
    </row>
    <row r="54" spans="2:6" x14ac:dyDescent="0.25">
      <c r="B54" s="64" t="s">
        <v>25</v>
      </c>
      <c r="C54" s="68"/>
      <c r="D54" s="61"/>
      <c r="E54" s="70"/>
      <c r="F54" s="63"/>
    </row>
    <row r="55" spans="2:6" x14ac:dyDescent="0.25">
      <c r="B55" s="49" t="s">
        <v>26</v>
      </c>
      <c r="C55" s="50">
        <v>29465</v>
      </c>
      <c r="D55" s="61"/>
      <c r="E55" s="71"/>
      <c r="F55" s="63"/>
    </row>
    <row r="56" spans="2:6" x14ac:dyDescent="0.25">
      <c r="B56" s="64" t="s">
        <v>27</v>
      </c>
      <c r="C56" s="68">
        <v>734804</v>
      </c>
      <c r="D56" s="61"/>
      <c r="E56" s="61"/>
      <c r="F56" s="63"/>
    </row>
    <row r="57" spans="2:6" x14ac:dyDescent="0.25">
      <c r="B57" s="72" t="s">
        <v>28</v>
      </c>
      <c r="C57" s="73">
        <v>7175</v>
      </c>
      <c r="D57" s="61"/>
      <c r="E57" s="61"/>
      <c r="F57" s="63"/>
    </row>
    <row r="58" spans="2:6" x14ac:dyDescent="0.25">
      <c r="B58" s="72" t="s">
        <v>29</v>
      </c>
      <c r="C58" s="73"/>
      <c r="D58" s="61"/>
      <c r="E58" s="61"/>
      <c r="F58" s="63"/>
    </row>
    <row r="59" spans="2:6" ht="15.75" thickBot="1" x14ac:dyDescent="0.3">
      <c r="B59" s="75" t="s">
        <v>30</v>
      </c>
      <c r="C59" s="73"/>
      <c r="D59" s="61"/>
      <c r="E59" s="74"/>
      <c r="F59" s="76"/>
    </row>
    <row r="60" spans="2:6" ht="15.75" thickBot="1" x14ac:dyDescent="0.3">
      <c r="B60" s="77" t="s">
        <v>31</v>
      </c>
      <c r="C60" s="77" t="s">
        <v>32</v>
      </c>
      <c r="D60" s="78" t="s">
        <v>33</v>
      </c>
      <c r="E60" s="79" t="s">
        <v>34</v>
      </c>
      <c r="F60" s="80" t="s">
        <v>35</v>
      </c>
    </row>
    <row r="61" spans="2:6" x14ac:dyDescent="0.25">
      <c r="B61" s="81" t="s">
        <v>89</v>
      </c>
      <c r="C61" s="93" t="s">
        <v>90</v>
      </c>
      <c r="D61" s="94">
        <v>2</v>
      </c>
      <c r="E61" s="95">
        <v>360000</v>
      </c>
      <c r="F61" s="84">
        <f>E61*D61</f>
        <v>720000</v>
      </c>
    </row>
    <row r="62" spans="2:6" ht="15.75" thickBot="1" x14ac:dyDescent="0.3">
      <c r="B62" s="85"/>
      <c r="C62" s="96"/>
      <c r="D62" s="87"/>
      <c r="E62" s="97" t="s">
        <v>36</v>
      </c>
      <c r="F62" s="89">
        <f>SUM(F61:F61)</f>
        <v>720000</v>
      </c>
    </row>
    <row r="63" spans="2:6" ht="15.75" thickBot="1" x14ac:dyDescent="0.3"/>
    <row r="64" spans="2:6" ht="15.75" thickBot="1" x14ac:dyDescent="0.3">
      <c r="B64" s="55"/>
      <c r="C64" s="48" t="s">
        <v>59</v>
      </c>
      <c r="D64" s="56"/>
      <c r="E64" s="57"/>
      <c r="F64" s="58"/>
    </row>
    <row r="65" spans="2:6" x14ac:dyDescent="0.25">
      <c r="B65" s="59" t="s">
        <v>21</v>
      </c>
      <c r="C65" s="60"/>
      <c r="D65" s="61"/>
      <c r="E65" s="62" t="s">
        <v>13</v>
      </c>
      <c r="F65" s="63"/>
    </row>
    <row r="66" spans="2:6" x14ac:dyDescent="0.25">
      <c r="B66" s="64" t="s">
        <v>22</v>
      </c>
      <c r="C66" s="65"/>
      <c r="D66" s="66"/>
      <c r="E66" s="67"/>
      <c r="F66" s="63"/>
    </row>
    <row r="67" spans="2:6" x14ac:dyDescent="0.25">
      <c r="B67" s="64" t="s">
        <v>23</v>
      </c>
      <c r="C67" s="68"/>
      <c r="D67" s="69"/>
      <c r="E67" s="67" t="s">
        <v>24</v>
      </c>
      <c r="F67" s="63"/>
    </row>
    <row r="68" spans="2:6" x14ac:dyDescent="0.25">
      <c r="B68" s="64" t="s">
        <v>25</v>
      </c>
      <c r="C68" s="68"/>
      <c r="D68" s="61"/>
      <c r="E68" s="70"/>
      <c r="F68" s="63"/>
    </row>
    <row r="69" spans="2:6" x14ac:dyDescent="0.25">
      <c r="B69" s="49" t="s">
        <v>26</v>
      </c>
      <c r="C69" s="50"/>
      <c r="D69" s="61"/>
      <c r="E69" s="71"/>
      <c r="F69" s="63"/>
    </row>
    <row r="70" spans="2:6" x14ac:dyDescent="0.25">
      <c r="B70" s="64" t="s">
        <v>27</v>
      </c>
      <c r="C70" s="68"/>
      <c r="D70" s="61"/>
      <c r="E70" s="61"/>
      <c r="F70" s="63"/>
    </row>
    <row r="71" spans="2:6" x14ac:dyDescent="0.25">
      <c r="B71" s="72" t="s">
        <v>28</v>
      </c>
      <c r="C71" s="73"/>
      <c r="D71" s="61"/>
      <c r="E71" s="61"/>
      <c r="F71" s="63"/>
    </row>
    <row r="72" spans="2:6" x14ac:dyDescent="0.25">
      <c r="B72" s="72" t="s">
        <v>29</v>
      </c>
      <c r="C72" s="73"/>
      <c r="D72" s="61"/>
      <c r="E72" s="61"/>
      <c r="F72" s="63"/>
    </row>
    <row r="73" spans="2:6" ht="15.75" thickBot="1" x14ac:dyDescent="0.3">
      <c r="B73" s="75" t="s">
        <v>30</v>
      </c>
      <c r="C73" s="73"/>
      <c r="D73" s="61"/>
      <c r="E73" s="74"/>
      <c r="F73" s="76"/>
    </row>
    <row r="74" spans="2:6" ht="15.75" thickBot="1" x14ac:dyDescent="0.3">
      <c r="B74" s="77" t="s">
        <v>31</v>
      </c>
      <c r="C74" s="77" t="s">
        <v>32</v>
      </c>
      <c r="D74" s="78" t="s">
        <v>33</v>
      </c>
      <c r="E74" s="79" t="s">
        <v>34</v>
      </c>
      <c r="F74" s="80" t="s">
        <v>35</v>
      </c>
    </row>
    <row r="75" spans="2:6" x14ac:dyDescent="0.25">
      <c r="B75" s="81"/>
      <c r="C75" s="93"/>
      <c r="D75" s="94"/>
      <c r="E75" s="95"/>
      <c r="F75" s="84">
        <f>E75*D75</f>
        <v>0</v>
      </c>
    </row>
    <row r="76" spans="2:6" ht="15.75" thickBot="1" x14ac:dyDescent="0.3">
      <c r="B76" s="85"/>
      <c r="C76" s="96"/>
      <c r="D76" s="87"/>
      <c r="E76" s="97" t="s">
        <v>36</v>
      </c>
      <c r="F76" s="89">
        <f>SUM(F75:F75)</f>
        <v>0</v>
      </c>
    </row>
    <row r="78" spans="2:6" x14ac:dyDescent="0.25">
      <c r="E78" s="110" t="s">
        <v>74</v>
      </c>
      <c r="F78" s="100">
        <f>F76+F62+F30+F14</f>
        <v>1429326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1"/>
  <sheetViews>
    <sheetView workbookViewId="0">
      <selection activeCell="B74" sqref="B74"/>
    </sheetView>
  </sheetViews>
  <sheetFormatPr baseColWidth="10" defaultRowHeight="15" x14ac:dyDescent="0.25"/>
  <cols>
    <col min="2" max="2" width="33.7109375" customWidth="1"/>
    <col min="3" max="3" width="42.140625" customWidth="1"/>
  </cols>
  <sheetData>
    <row r="1" spans="2:6" ht="15.75" thickBot="1" x14ac:dyDescent="0.3"/>
    <row r="2" spans="2:6" ht="15.75" thickBot="1" x14ac:dyDescent="0.3">
      <c r="B2" s="55"/>
      <c r="C2" s="48" t="s">
        <v>60</v>
      </c>
      <c r="D2" s="56"/>
      <c r="E2" s="57"/>
      <c r="F2" s="58"/>
    </row>
    <row r="3" spans="2:6" x14ac:dyDescent="0.25">
      <c r="B3" s="59" t="s">
        <v>21</v>
      </c>
      <c r="C3" s="60"/>
      <c r="D3" s="61"/>
      <c r="E3" s="62" t="s">
        <v>13</v>
      </c>
      <c r="F3" s="63"/>
    </row>
    <row r="4" spans="2:6" x14ac:dyDescent="0.25">
      <c r="B4" s="64" t="s">
        <v>22</v>
      </c>
      <c r="C4" s="65"/>
      <c r="D4" s="66"/>
      <c r="E4" s="67"/>
      <c r="F4" s="63"/>
    </row>
    <row r="5" spans="2:6" x14ac:dyDescent="0.25">
      <c r="B5" s="64" t="s">
        <v>23</v>
      </c>
      <c r="C5" s="68"/>
      <c r="D5" s="69"/>
      <c r="E5" s="67" t="s">
        <v>24</v>
      </c>
      <c r="F5" s="63"/>
    </row>
    <row r="6" spans="2:6" x14ac:dyDescent="0.25">
      <c r="B6" s="64" t="s">
        <v>25</v>
      </c>
      <c r="C6" s="68"/>
      <c r="D6" s="61"/>
      <c r="E6" s="70"/>
      <c r="F6" s="63"/>
    </row>
    <row r="7" spans="2:6" x14ac:dyDescent="0.25">
      <c r="B7" s="49" t="s">
        <v>26</v>
      </c>
      <c r="C7" s="50"/>
      <c r="D7" s="61"/>
      <c r="E7" s="71"/>
      <c r="F7" s="63"/>
    </row>
    <row r="8" spans="2:6" x14ac:dyDescent="0.25">
      <c r="B8" s="64" t="s">
        <v>27</v>
      </c>
      <c r="C8" s="68"/>
      <c r="D8" s="61"/>
      <c r="E8" s="61"/>
      <c r="F8" s="63"/>
    </row>
    <row r="9" spans="2:6" x14ac:dyDescent="0.25">
      <c r="B9" s="72" t="s">
        <v>28</v>
      </c>
      <c r="C9" s="73">
        <v>7078</v>
      </c>
      <c r="D9" s="61"/>
      <c r="E9" s="61"/>
      <c r="F9" s="63"/>
    </row>
    <row r="10" spans="2:6" x14ac:dyDescent="0.25">
      <c r="B10" s="72" t="s">
        <v>29</v>
      </c>
      <c r="C10" s="73"/>
      <c r="D10" s="61"/>
      <c r="E10" s="61"/>
      <c r="F10" s="63"/>
    </row>
    <row r="11" spans="2:6" ht="15.75" thickBot="1" x14ac:dyDescent="0.3">
      <c r="B11" s="75" t="s">
        <v>30</v>
      </c>
      <c r="C11" s="73"/>
      <c r="D11" s="61"/>
      <c r="E11" s="74"/>
      <c r="F11" s="76"/>
    </row>
    <row r="12" spans="2:6" ht="15.75" thickBot="1" x14ac:dyDescent="0.3">
      <c r="B12" s="77" t="s">
        <v>31</v>
      </c>
      <c r="C12" s="77" t="s">
        <v>32</v>
      </c>
      <c r="D12" s="78" t="s">
        <v>33</v>
      </c>
      <c r="E12" s="79" t="s">
        <v>34</v>
      </c>
      <c r="F12" s="80" t="s">
        <v>35</v>
      </c>
    </row>
    <row r="13" spans="2:6" x14ac:dyDescent="0.25">
      <c r="B13" s="81"/>
      <c r="C13" s="93"/>
      <c r="D13" s="94"/>
      <c r="E13" s="119"/>
      <c r="F13" s="84"/>
    </row>
    <row r="14" spans="2:6" s="4" customFormat="1" x14ac:dyDescent="0.25">
      <c r="B14" s="116"/>
      <c r="C14" s="117"/>
      <c r="D14" s="118"/>
      <c r="E14" s="104"/>
      <c r="F14" s="90"/>
    </row>
    <row r="15" spans="2:6" ht="15.75" thickBot="1" x14ac:dyDescent="0.3">
      <c r="B15" s="85"/>
      <c r="C15" s="96"/>
      <c r="D15" s="87"/>
      <c r="E15" s="97" t="s">
        <v>36</v>
      </c>
      <c r="F15" s="89">
        <f>SUM(F13:F14)</f>
        <v>0</v>
      </c>
    </row>
    <row r="16" spans="2:6" ht="15.75" thickBot="1" x14ac:dyDescent="0.3"/>
    <row r="17" spans="2:6" ht="15.75" thickBot="1" x14ac:dyDescent="0.3">
      <c r="B17" s="55"/>
      <c r="C17" s="48" t="s">
        <v>61</v>
      </c>
      <c r="D17" s="56"/>
      <c r="E17" s="57"/>
      <c r="F17" s="58"/>
    </row>
    <row r="18" spans="2:6" x14ac:dyDescent="0.25">
      <c r="B18" s="59" t="s">
        <v>21</v>
      </c>
      <c r="C18" s="60"/>
      <c r="D18" s="61"/>
      <c r="E18" s="62" t="s">
        <v>13</v>
      </c>
      <c r="F18" s="63"/>
    </row>
    <row r="19" spans="2:6" x14ac:dyDescent="0.25">
      <c r="B19" s="64" t="s">
        <v>22</v>
      </c>
      <c r="C19" s="65"/>
      <c r="D19" s="66"/>
      <c r="E19" s="67"/>
      <c r="F19" s="63"/>
    </row>
    <row r="20" spans="2:6" x14ac:dyDescent="0.25">
      <c r="B20" s="64" t="s">
        <v>23</v>
      </c>
      <c r="C20" s="68"/>
      <c r="D20" s="69"/>
      <c r="E20" s="67" t="s">
        <v>24</v>
      </c>
      <c r="F20" s="63"/>
    </row>
    <row r="21" spans="2:6" x14ac:dyDescent="0.25">
      <c r="B21" s="64" t="s">
        <v>25</v>
      </c>
      <c r="C21" s="68"/>
      <c r="D21" s="61"/>
      <c r="E21" s="70"/>
      <c r="F21" s="63"/>
    </row>
    <row r="22" spans="2:6" x14ac:dyDescent="0.25">
      <c r="B22" s="49" t="s">
        <v>26</v>
      </c>
      <c r="C22" s="50"/>
      <c r="D22" s="61"/>
      <c r="E22" s="71"/>
      <c r="F22" s="63"/>
    </row>
    <row r="23" spans="2:6" x14ac:dyDescent="0.25">
      <c r="B23" s="64" t="s">
        <v>27</v>
      </c>
      <c r="C23" s="68"/>
      <c r="D23" s="61"/>
      <c r="E23" s="61"/>
      <c r="F23" s="63"/>
    </row>
    <row r="24" spans="2:6" x14ac:dyDescent="0.25">
      <c r="B24" s="72" t="s">
        <v>28</v>
      </c>
      <c r="C24" s="73"/>
      <c r="D24" s="61"/>
      <c r="E24" s="61"/>
      <c r="F24" s="63"/>
    </row>
    <row r="25" spans="2:6" x14ac:dyDescent="0.25">
      <c r="B25" s="72" t="s">
        <v>29</v>
      </c>
      <c r="C25" s="73"/>
      <c r="D25" s="61"/>
      <c r="E25" s="61"/>
      <c r="F25" s="63"/>
    </row>
    <row r="26" spans="2:6" ht="15.75" thickBot="1" x14ac:dyDescent="0.3">
      <c r="B26" s="75" t="s">
        <v>30</v>
      </c>
      <c r="C26" s="73"/>
      <c r="D26" s="61"/>
      <c r="E26" s="74"/>
      <c r="F26" s="76"/>
    </row>
    <row r="27" spans="2:6" ht="15.75" thickBot="1" x14ac:dyDescent="0.3">
      <c r="B27" s="77" t="s">
        <v>31</v>
      </c>
      <c r="C27" s="77" t="s">
        <v>32</v>
      </c>
      <c r="D27" s="78" t="s">
        <v>33</v>
      </c>
      <c r="E27" s="79" t="s">
        <v>34</v>
      </c>
      <c r="F27" s="80" t="s">
        <v>35</v>
      </c>
    </row>
    <row r="28" spans="2:6" x14ac:dyDescent="0.25">
      <c r="B28" s="81"/>
      <c r="C28" s="93"/>
      <c r="D28" s="94"/>
      <c r="E28" s="95"/>
      <c r="F28" s="84"/>
    </row>
    <row r="29" spans="2:6" ht="15.75" thickBot="1" x14ac:dyDescent="0.3">
      <c r="B29" s="85"/>
      <c r="C29" s="96"/>
      <c r="D29" s="87"/>
      <c r="E29" s="97" t="s">
        <v>36</v>
      </c>
      <c r="F29" s="89">
        <f>SUM(F28:F28)</f>
        <v>0</v>
      </c>
    </row>
    <row r="30" spans="2:6" ht="15.75" thickBot="1" x14ac:dyDescent="0.3"/>
    <row r="31" spans="2:6" ht="15.75" thickBot="1" x14ac:dyDescent="0.3">
      <c r="B31" s="55"/>
      <c r="C31" s="48" t="s">
        <v>62</v>
      </c>
      <c r="D31" s="56"/>
      <c r="E31" s="57"/>
      <c r="F31" s="58"/>
    </row>
    <row r="32" spans="2:6" x14ac:dyDescent="0.25">
      <c r="B32" s="59" t="s">
        <v>21</v>
      </c>
      <c r="C32" s="60"/>
      <c r="D32" s="61"/>
      <c r="E32" s="62" t="s">
        <v>13</v>
      </c>
      <c r="F32" s="63"/>
    </row>
    <row r="33" spans="2:6" x14ac:dyDescent="0.25">
      <c r="B33" s="64" t="s">
        <v>22</v>
      </c>
      <c r="C33" s="65"/>
      <c r="D33" s="66"/>
      <c r="E33" s="67"/>
      <c r="F33" s="63"/>
    </row>
    <row r="34" spans="2:6" x14ac:dyDescent="0.25">
      <c r="B34" s="64" t="s">
        <v>23</v>
      </c>
      <c r="C34" s="68"/>
      <c r="D34" s="69"/>
      <c r="E34" s="67" t="s">
        <v>24</v>
      </c>
      <c r="F34" s="63"/>
    </row>
    <row r="35" spans="2:6" x14ac:dyDescent="0.25">
      <c r="B35" s="64" t="s">
        <v>25</v>
      </c>
      <c r="C35" s="68"/>
      <c r="D35" s="61"/>
      <c r="E35" s="70"/>
      <c r="F35" s="63"/>
    </row>
    <row r="36" spans="2:6" x14ac:dyDescent="0.25">
      <c r="B36" s="49" t="s">
        <v>26</v>
      </c>
      <c r="C36" s="50"/>
      <c r="D36" s="61"/>
      <c r="E36" s="71"/>
      <c r="F36" s="63"/>
    </row>
    <row r="37" spans="2:6" x14ac:dyDescent="0.25">
      <c r="B37" s="64" t="s">
        <v>27</v>
      </c>
      <c r="C37" s="68"/>
      <c r="D37" s="61"/>
      <c r="E37" s="61"/>
      <c r="F37" s="63"/>
    </row>
    <row r="38" spans="2:6" x14ac:dyDescent="0.25">
      <c r="B38" s="72" t="s">
        <v>28</v>
      </c>
      <c r="C38" s="73"/>
      <c r="D38" s="61"/>
      <c r="E38" s="61"/>
      <c r="F38" s="63"/>
    </row>
    <row r="39" spans="2:6" x14ac:dyDescent="0.25">
      <c r="B39" s="72" t="s">
        <v>29</v>
      </c>
      <c r="C39" s="73"/>
      <c r="D39" s="61"/>
      <c r="E39" s="61"/>
      <c r="F39" s="63"/>
    </row>
    <row r="40" spans="2:6" ht="15.75" thickBot="1" x14ac:dyDescent="0.3">
      <c r="B40" s="75" t="s">
        <v>30</v>
      </c>
      <c r="C40" s="73"/>
      <c r="D40" s="61"/>
      <c r="E40" s="74"/>
      <c r="F40" s="76"/>
    </row>
    <row r="41" spans="2:6" ht="15.75" thickBot="1" x14ac:dyDescent="0.3">
      <c r="B41" s="77" t="s">
        <v>31</v>
      </c>
      <c r="C41" s="77" t="s">
        <v>32</v>
      </c>
      <c r="D41" s="78" t="s">
        <v>33</v>
      </c>
      <c r="E41" s="79" t="s">
        <v>34</v>
      </c>
      <c r="F41" s="80" t="s">
        <v>35</v>
      </c>
    </row>
    <row r="42" spans="2:6" x14ac:dyDescent="0.25">
      <c r="B42" s="81"/>
      <c r="C42" s="93"/>
      <c r="D42" s="94"/>
      <c r="E42" s="95"/>
      <c r="F42" s="84"/>
    </row>
    <row r="43" spans="2:6" ht="15.75" thickBot="1" x14ac:dyDescent="0.3">
      <c r="B43" s="85"/>
      <c r="C43" s="96"/>
      <c r="D43" s="87"/>
      <c r="E43" s="97" t="s">
        <v>36</v>
      </c>
      <c r="F43" s="89">
        <f>SUM(F42:F42)</f>
        <v>0</v>
      </c>
    </row>
    <row r="44" spans="2:6" ht="15.75" thickBot="1" x14ac:dyDescent="0.3"/>
    <row r="45" spans="2:6" ht="15.75" thickBot="1" x14ac:dyDescent="0.3">
      <c r="B45" s="55"/>
      <c r="C45" s="48" t="s">
        <v>63</v>
      </c>
      <c r="D45" s="56"/>
      <c r="E45" s="57"/>
      <c r="F45" s="58"/>
    </row>
    <row r="46" spans="2:6" x14ac:dyDescent="0.25">
      <c r="B46" s="59" t="s">
        <v>21</v>
      </c>
      <c r="C46" s="60" t="s">
        <v>96</v>
      </c>
      <c r="D46" s="61"/>
      <c r="E46" s="62" t="s">
        <v>13</v>
      </c>
      <c r="F46" s="63"/>
    </row>
    <row r="47" spans="2:6" x14ac:dyDescent="0.25">
      <c r="B47" s="64" t="s">
        <v>22</v>
      </c>
      <c r="C47" s="65" t="s">
        <v>95</v>
      </c>
      <c r="D47" s="66"/>
      <c r="E47" s="67"/>
      <c r="F47" s="63"/>
    </row>
    <row r="48" spans="2:6" x14ac:dyDescent="0.25">
      <c r="B48" s="64" t="s">
        <v>23</v>
      </c>
      <c r="C48" s="68">
        <v>168615</v>
      </c>
      <c r="D48" s="69"/>
      <c r="E48" s="67" t="s">
        <v>24</v>
      </c>
      <c r="F48" s="63"/>
    </row>
    <row r="49" spans="2:6" x14ac:dyDescent="0.25">
      <c r="B49" s="64" t="s">
        <v>25</v>
      </c>
      <c r="C49" s="68"/>
      <c r="D49" s="61"/>
      <c r="E49" s="70"/>
      <c r="F49" s="63"/>
    </row>
    <row r="50" spans="2:6" x14ac:dyDescent="0.25">
      <c r="B50" s="49" t="s">
        <v>26</v>
      </c>
      <c r="C50" s="50">
        <v>29722</v>
      </c>
      <c r="D50" s="61"/>
      <c r="E50" s="71"/>
      <c r="F50" s="63"/>
    </row>
    <row r="51" spans="2:6" x14ac:dyDescent="0.25">
      <c r="B51" s="64" t="s">
        <v>27</v>
      </c>
      <c r="C51" s="68"/>
      <c r="D51" s="61"/>
      <c r="E51" s="61"/>
      <c r="F51" s="63"/>
    </row>
    <row r="52" spans="2:6" x14ac:dyDescent="0.25">
      <c r="B52" s="72" t="s">
        <v>28</v>
      </c>
      <c r="C52" s="73" t="s">
        <v>98</v>
      </c>
      <c r="D52" s="61"/>
      <c r="E52" s="61"/>
      <c r="F52" s="63"/>
    </row>
    <row r="53" spans="2:6" x14ac:dyDescent="0.25">
      <c r="B53" s="72" t="s">
        <v>29</v>
      </c>
      <c r="C53" s="73"/>
      <c r="D53" s="61"/>
      <c r="E53" s="61"/>
      <c r="F53" s="63"/>
    </row>
    <row r="54" spans="2:6" ht="15.75" thickBot="1" x14ac:dyDescent="0.3">
      <c r="B54" s="75" t="s">
        <v>30</v>
      </c>
      <c r="C54" s="73"/>
      <c r="D54" s="61"/>
      <c r="E54" s="74"/>
      <c r="F54" s="76"/>
    </row>
    <row r="55" spans="2:6" ht="15.75" thickBot="1" x14ac:dyDescent="0.3">
      <c r="B55" s="77" t="s">
        <v>31</v>
      </c>
      <c r="C55" s="77" t="s">
        <v>32</v>
      </c>
      <c r="D55" s="78" t="s">
        <v>33</v>
      </c>
      <c r="E55" s="79" t="s">
        <v>34</v>
      </c>
      <c r="F55" s="80" t="s">
        <v>35</v>
      </c>
    </row>
    <row r="56" spans="2:6" s="4" customFormat="1" x14ac:dyDescent="0.25">
      <c r="B56" s="81" t="s">
        <v>92</v>
      </c>
      <c r="C56" s="81" t="s">
        <v>93</v>
      </c>
      <c r="D56" s="94">
        <v>15</v>
      </c>
      <c r="E56" s="83">
        <v>49302</v>
      </c>
      <c r="F56" s="105">
        <f>E56*D56</f>
        <v>739530</v>
      </c>
    </row>
    <row r="57" spans="2:6" ht="15.75" thickBot="1" x14ac:dyDescent="0.3">
      <c r="B57" s="85"/>
      <c r="C57" s="96"/>
      <c r="D57" s="87"/>
      <c r="E57" s="97" t="s">
        <v>36</v>
      </c>
      <c r="F57" s="89">
        <f>F56</f>
        <v>739530</v>
      </c>
    </row>
    <row r="58" spans="2:6" ht="15.75" thickBot="1" x14ac:dyDescent="0.3"/>
    <row r="59" spans="2:6" ht="15.75" thickBot="1" x14ac:dyDescent="0.3">
      <c r="B59" s="55"/>
      <c r="C59" s="48" t="s">
        <v>64</v>
      </c>
      <c r="D59" s="56"/>
      <c r="E59" s="57"/>
      <c r="F59" s="58"/>
    </row>
    <row r="60" spans="2:6" x14ac:dyDescent="0.25">
      <c r="B60" s="59" t="s">
        <v>21</v>
      </c>
      <c r="C60" s="60" t="s">
        <v>79</v>
      </c>
      <c r="D60" s="61"/>
      <c r="E60" s="62" t="s">
        <v>13</v>
      </c>
      <c r="F60" s="63"/>
    </row>
    <row r="61" spans="2:6" x14ac:dyDescent="0.25">
      <c r="B61" s="64" t="s">
        <v>22</v>
      </c>
      <c r="C61" s="65" t="s">
        <v>99</v>
      </c>
      <c r="D61" s="66"/>
      <c r="E61" s="67"/>
      <c r="F61" s="63"/>
    </row>
    <row r="62" spans="2:6" x14ac:dyDescent="0.25">
      <c r="B62" s="64" t="s">
        <v>23</v>
      </c>
      <c r="C62" s="68">
        <v>169248</v>
      </c>
      <c r="D62" s="69"/>
      <c r="E62" s="67" t="s">
        <v>24</v>
      </c>
      <c r="F62" s="63"/>
    </row>
    <row r="63" spans="2:6" x14ac:dyDescent="0.25">
      <c r="B63" s="64" t="s">
        <v>25</v>
      </c>
      <c r="C63" s="68"/>
      <c r="D63" s="61"/>
      <c r="E63" s="70" t="s">
        <v>116</v>
      </c>
      <c r="F63" s="63"/>
    </row>
    <row r="64" spans="2:6" x14ac:dyDescent="0.25">
      <c r="B64" s="49" t="s">
        <v>26</v>
      </c>
      <c r="C64" s="50">
        <v>30159</v>
      </c>
      <c r="D64" s="61"/>
      <c r="E64" s="71"/>
      <c r="F64" s="63"/>
    </row>
    <row r="65" spans="2:6" x14ac:dyDescent="0.25">
      <c r="B65" s="64" t="s">
        <v>27</v>
      </c>
      <c r="C65" s="68" t="s">
        <v>100</v>
      </c>
      <c r="D65" s="61"/>
      <c r="E65" s="61"/>
      <c r="F65" s="63"/>
    </row>
    <row r="66" spans="2:6" x14ac:dyDescent="0.25">
      <c r="B66" s="72" t="s">
        <v>28</v>
      </c>
      <c r="C66" s="73">
        <v>7084</v>
      </c>
      <c r="D66" s="61"/>
      <c r="E66" s="61"/>
      <c r="F66" s="63"/>
    </row>
    <row r="67" spans="2:6" x14ac:dyDescent="0.25">
      <c r="B67" s="72" t="s">
        <v>29</v>
      </c>
      <c r="C67" s="73"/>
      <c r="D67" s="61"/>
      <c r="E67" s="61"/>
      <c r="F67" s="63"/>
    </row>
    <row r="68" spans="2:6" ht="15.75" thickBot="1" x14ac:dyDescent="0.3">
      <c r="B68" s="75" t="s">
        <v>30</v>
      </c>
      <c r="C68" s="73"/>
      <c r="D68" s="61"/>
      <c r="E68" s="74"/>
      <c r="F68" s="76"/>
    </row>
    <row r="69" spans="2:6" ht="15.75" thickBot="1" x14ac:dyDescent="0.3">
      <c r="B69" s="77" t="s">
        <v>31</v>
      </c>
      <c r="C69" s="77" t="s">
        <v>32</v>
      </c>
      <c r="D69" s="78" t="s">
        <v>33</v>
      </c>
      <c r="E69" s="79" t="s">
        <v>34</v>
      </c>
      <c r="F69" s="80" t="s">
        <v>35</v>
      </c>
    </row>
    <row r="70" spans="2:6" s="4" customFormat="1" x14ac:dyDescent="0.25">
      <c r="B70" s="94">
        <v>35296</v>
      </c>
      <c r="C70" s="121" t="s">
        <v>101</v>
      </c>
      <c r="D70" s="121">
        <v>5</v>
      </c>
      <c r="E70" s="109">
        <v>26465</v>
      </c>
      <c r="F70" s="84">
        <f>E70*D70</f>
        <v>132325</v>
      </c>
    </row>
    <row r="71" spans="2:6" ht="15.75" thickBot="1" x14ac:dyDescent="0.3">
      <c r="B71" s="91"/>
      <c r="C71" s="122"/>
      <c r="D71" s="87"/>
      <c r="E71" s="97" t="s">
        <v>36</v>
      </c>
      <c r="F71" s="89">
        <f>F70</f>
        <v>132325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1"/>
  <sheetViews>
    <sheetView workbookViewId="0">
      <selection activeCell="H15" sqref="H15"/>
    </sheetView>
  </sheetViews>
  <sheetFormatPr baseColWidth="10" defaultRowHeight="15" x14ac:dyDescent="0.25"/>
  <cols>
    <col min="2" max="2" width="34" customWidth="1"/>
    <col min="3" max="3" width="43.5703125" customWidth="1"/>
  </cols>
  <sheetData>
    <row r="1" spans="2:6" ht="15.75" thickBot="1" x14ac:dyDescent="0.3"/>
    <row r="2" spans="2:6" ht="15.75" thickBot="1" x14ac:dyDescent="0.3">
      <c r="B2" s="55"/>
      <c r="C2" s="48" t="s">
        <v>104</v>
      </c>
      <c r="D2" s="56"/>
      <c r="E2" s="57"/>
      <c r="F2" s="58"/>
    </row>
    <row r="3" spans="2:6" x14ac:dyDescent="0.25">
      <c r="B3" s="59" t="s">
        <v>21</v>
      </c>
      <c r="C3" s="60" t="s">
        <v>109</v>
      </c>
      <c r="D3" s="61"/>
      <c r="E3" s="62" t="s">
        <v>13</v>
      </c>
      <c r="F3" s="63"/>
    </row>
    <row r="4" spans="2:6" x14ac:dyDescent="0.25">
      <c r="B4" s="64" t="s">
        <v>22</v>
      </c>
      <c r="C4" s="65" t="s">
        <v>108</v>
      </c>
      <c r="D4" s="66"/>
      <c r="E4" s="67"/>
      <c r="F4" s="63"/>
    </row>
    <row r="5" spans="2:6" x14ac:dyDescent="0.25">
      <c r="B5" s="64" t="s">
        <v>23</v>
      </c>
      <c r="C5" s="68">
        <v>169570</v>
      </c>
      <c r="D5" s="69"/>
      <c r="E5" s="67" t="s">
        <v>24</v>
      </c>
      <c r="F5" s="63"/>
    </row>
    <row r="6" spans="2:6" x14ac:dyDescent="0.25">
      <c r="B6" s="64" t="s">
        <v>25</v>
      </c>
      <c r="C6" s="68"/>
      <c r="D6" s="61"/>
      <c r="E6" s="70" t="s">
        <v>117</v>
      </c>
      <c r="F6" s="63"/>
    </row>
    <row r="7" spans="2:6" x14ac:dyDescent="0.25">
      <c r="B7" s="49" t="s">
        <v>26</v>
      </c>
      <c r="C7" s="50">
        <v>30219</v>
      </c>
      <c r="D7" s="61"/>
      <c r="E7" s="71"/>
      <c r="F7" s="63"/>
    </row>
    <row r="8" spans="2:6" x14ac:dyDescent="0.25">
      <c r="B8" s="64" t="s">
        <v>27</v>
      </c>
      <c r="C8" s="68">
        <v>108</v>
      </c>
      <c r="D8" s="61"/>
      <c r="E8" s="61"/>
      <c r="F8" s="63"/>
    </row>
    <row r="9" spans="2:6" x14ac:dyDescent="0.25">
      <c r="B9" s="72" t="s">
        <v>28</v>
      </c>
      <c r="C9" s="73">
        <v>90097</v>
      </c>
      <c r="D9" s="61"/>
      <c r="E9" s="61"/>
      <c r="F9" s="63"/>
    </row>
    <row r="10" spans="2:6" x14ac:dyDescent="0.25">
      <c r="B10" s="72" t="s">
        <v>29</v>
      </c>
      <c r="C10" s="73"/>
      <c r="D10" s="61"/>
      <c r="E10" s="61"/>
      <c r="F10" s="63"/>
    </row>
    <row r="11" spans="2:6" ht="15.75" thickBot="1" x14ac:dyDescent="0.3">
      <c r="B11" s="75" t="s">
        <v>30</v>
      </c>
      <c r="C11" s="73"/>
      <c r="D11" s="61"/>
      <c r="E11" s="74"/>
      <c r="F11" s="76"/>
    </row>
    <row r="12" spans="2:6" ht="15.75" thickBot="1" x14ac:dyDescent="0.3">
      <c r="B12" s="77" t="s">
        <v>31</v>
      </c>
      <c r="C12" s="77" t="s">
        <v>32</v>
      </c>
      <c r="D12" s="78" t="s">
        <v>33</v>
      </c>
      <c r="E12" s="79" t="s">
        <v>34</v>
      </c>
      <c r="F12" s="80" t="s">
        <v>35</v>
      </c>
    </row>
    <row r="13" spans="2:6" x14ac:dyDescent="0.25">
      <c r="B13" s="94" t="s">
        <v>15</v>
      </c>
      <c r="C13" s="121" t="s">
        <v>110</v>
      </c>
      <c r="D13" s="121">
        <v>1</v>
      </c>
      <c r="E13" s="109">
        <v>180000</v>
      </c>
      <c r="F13" s="84">
        <f>E13*D13</f>
        <v>180000</v>
      </c>
    </row>
    <row r="14" spans="2:6" ht="15.75" thickBot="1" x14ac:dyDescent="0.3">
      <c r="B14" s="91"/>
      <c r="C14" s="122"/>
      <c r="D14" s="87"/>
      <c r="E14" s="97" t="s">
        <v>36</v>
      </c>
      <c r="F14" s="89">
        <f>F13</f>
        <v>180000</v>
      </c>
    </row>
    <row r="15" spans="2:6" ht="15.75" thickBot="1" x14ac:dyDescent="0.3"/>
    <row r="16" spans="2:6" ht="15.75" thickBot="1" x14ac:dyDescent="0.3">
      <c r="B16" s="55"/>
      <c r="C16" s="48" t="s">
        <v>105</v>
      </c>
      <c r="D16" s="56"/>
      <c r="E16" s="57"/>
      <c r="F16" s="58"/>
    </row>
    <row r="17" spans="2:6" x14ac:dyDescent="0.25">
      <c r="B17" s="59" t="s">
        <v>21</v>
      </c>
      <c r="C17" s="60" t="s">
        <v>96</v>
      </c>
      <c r="D17" s="61"/>
      <c r="E17" s="62" t="s">
        <v>13</v>
      </c>
      <c r="F17" s="63"/>
    </row>
    <row r="18" spans="2:6" x14ac:dyDescent="0.25">
      <c r="B18" s="64" t="s">
        <v>22</v>
      </c>
      <c r="C18" s="65" t="s">
        <v>95</v>
      </c>
      <c r="D18" s="66"/>
      <c r="E18" s="67"/>
      <c r="F18" s="63"/>
    </row>
    <row r="19" spans="2:6" x14ac:dyDescent="0.25">
      <c r="B19" s="64" t="s">
        <v>23</v>
      </c>
      <c r="C19" s="68">
        <v>169633</v>
      </c>
      <c r="D19" s="69"/>
      <c r="E19" s="67" t="s">
        <v>24</v>
      </c>
      <c r="F19" s="63"/>
    </row>
    <row r="20" spans="2:6" x14ac:dyDescent="0.25">
      <c r="B20" s="64" t="s">
        <v>25</v>
      </c>
      <c r="C20" s="68"/>
      <c r="D20" s="61"/>
      <c r="E20" s="70" t="s">
        <v>119</v>
      </c>
      <c r="F20" s="63"/>
    </row>
    <row r="21" spans="2:6" x14ac:dyDescent="0.25">
      <c r="B21" s="49" t="s">
        <v>26</v>
      </c>
      <c r="C21" s="50">
        <v>30307</v>
      </c>
      <c r="D21" s="61"/>
      <c r="E21" s="71"/>
      <c r="F21" s="63"/>
    </row>
    <row r="22" spans="2:6" x14ac:dyDescent="0.25">
      <c r="B22" s="64" t="s">
        <v>27</v>
      </c>
      <c r="C22" s="68">
        <v>235202</v>
      </c>
      <c r="D22" s="61"/>
      <c r="E22" s="61"/>
      <c r="F22" s="63"/>
    </row>
    <row r="23" spans="2:6" x14ac:dyDescent="0.25">
      <c r="B23" s="72" t="s">
        <v>28</v>
      </c>
      <c r="C23" s="73">
        <v>7164</v>
      </c>
      <c r="D23" s="61"/>
      <c r="E23" s="61"/>
      <c r="F23" s="63"/>
    </row>
    <row r="24" spans="2:6" x14ac:dyDescent="0.25">
      <c r="B24" s="72" t="s">
        <v>29</v>
      </c>
      <c r="C24" s="73"/>
      <c r="D24" s="61"/>
      <c r="E24" s="61"/>
      <c r="F24" s="63"/>
    </row>
    <row r="25" spans="2:6" ht="15.75" thickBot="1" x14ac:dyDescent="0.3">
      <c r="B25" s="75" t="s">
        <v>30</v>
      </c>
      <c r="C25" s="73"/>
      <c r="D25" s="61"/>
      <c r="E25" s="74"/>
      <c r="F25" s="76"/>
    </row>
    <row r="26" spans="2:6" ht="15.75" thickBot="1" x14ac:dyDescent="0.3">
      <c r="B26" s="77" t="s">
        <v>31</v>
      </c>
      <c r="C26" s="77" t="s">
        <v>32</v>
      </c>
      <c r="D26" s="78" t="s">
        <v>33</v>
      </c>
      <c r="E26" s="79" t="s">
        <v>34</v>
      </c>
      <c r="F26" s="80" t="s">
        <v>35</v>
      </c>
    </row>
    <row r="27" spans="2:6" x14ac:dyDescent="0.25">
      <c r="B27" s="94" t="s">
        <v>111</v>
      </c>
      <c r="C27" s="121" t="s">
        <v>16</v>
      </c>
      <c r="D27" s="121">
        <v>1</v>
      </c>
      <c r="E27" s="109">
        <v>250000</v>
      </c>
      <c r="F27" s="84">
        <f>E27*D27</f>
        <v>250000</v>
      </c>
    </row>
    <row r="28" spans="2:6" ht="15.75" thickBot="1" x14ac:dyDescent="0.3">
      <c r="B28" s="91"/>
      <c r="C28" s="122"/>
      <c r="D28" s="87"/>
      <c r="E28" s="97" t="s">
        <v>36</v>
      </c>
      <c r="F28" s="89">
        <f>F27</f>
        <v>250000</v>
      </c>
    </row>
    <row r="29" spans="2:6" ht="15.75" thickBot="1" x14ac:dyDescent="0.3"/>
    <row r="30" spans="2:6" ht="15.75" thickBot="1" x14ac:dyDescent="0.3">
      <c r="B30" s="55"/>
      <c r="C30" s="48" t="s">
        <v>106</v>
      </c>
      <c r="D30" s="56"/>
      <c r="E30" s="57"/>
      <c r="F30" s="58"/>
    </row>
    <row r="31" spans="2:6" x14ac:dyDescent="0.25">
      <c r="B31" s="59" t="s">
        <v>21</v>
      </c>
      <c r="C31" s="60"/>
      <c r="D31" s="61"/>
      <c r="E31" s="62" t="s">
        <v>13</v>
      </c>
      <c r="F31" s="63"/>
    </row>
    <row r="32" spans="2:6" x14ac:dyDescent="0.25">
      <c r="B32" s="64" t="s">
        <v>22</v>
      </c>
      <c r="C32" s="65"/>
      <c r="D32" s="66"/>
      <c r="E32" s="67"/>
      <c r="F32" s="63"/>
    </row>
    <row r="33" spans="2:6" x14ac:dyDescent="0.25">
      <c r="B33" s="64" t="s">
        <v>23</v>
      </c>
      <c r="C33" s="68"/>
      <c r="D33" s="69"/>
      <c r="E33" s="67" t="s">
        <v>24</v>
      </c>
      <c r="F33" s="63"/>
    </row>
    <row r="34" spans="2:6" x14ac:dyDescent="0.25">
      <c r="B34" s="64" t="s">
        <v>25</v>
      </c>
      <c r="C34" s="68"/>
      <c r="D34" s="61"/>
      <c r="E34" s="70"/>
      <c r="F34" s="63"/>
    </row>
    <row r="35" spans="2:6" x14ac:dyDescent="0.25">
      <c r="B35" s="49" t="s">
        <v>26</v>
      </c>
      <c r="C35" s="50"/>
      <c r="D35" s="61"/>
      <c r="E35" s="71"/>
      <c r="F35" s="63"/>
    </row>
    <row r="36" spans="2:6" x14ac:dyDescent="0.25">
      <c r="B36" s="64" t="s">
        <v>27</v>
      </c>
      <c r="C36" s="68"/>
      <c r="D36" s="61"/>
      <c r="E36" s="61"/>
      <c r="F36" s="63"/>
    </row>
    <row r="37" spans="2:6" x14ac:dyDescent="0.25">
      <c r="B37" s="72" t="s">
        <v>28</v>
      </c>
      <c r="C37" s="73"/>
      <c r="D37" s="61"/>
      <c r="E37" s="61"/>
      <c r="F37" s="63"/>
    </row>
    <row r="38" spans="2:6" x14ac:dyDescent="0.25">
      <c r="B38" s="72" t="s">
        <v>29</v>
      </c>
      <c r="C38" s="73"/>
      <c r="D38" s="61"/>
      <c r="E38" s="61"/>
      <c r="F38" s="63"/>
    </row>
    <row r="39" spans="2:6" ht="15.75" thickBot="1" x14ac:dyDescent="0.3">
      <c r="B39" s="75" t="s">
        <v>30</v>
      </c>
      <c r="C39" s="73"/>
      <c r="D39" s="61"/>
      <c r="E39" s="74"/>
      <c r="F39" s="76"/>
    </row>
    <row r="40" spans="2:6" ht="15.75" thickBot="1" x14ac:dyDescent="0.3">
      <c r="B40" s="77" t="s">
        <v>31</v>
      </c>
      <c r="C40" s="77" t="s">
        <v>32</v>
      </c>
      <c r="D40" s="78" t="s">
        <v>33</v>
      </c>
      <c r="E40" s="79" t="s">
        <v>34</v>
      </c>
      <c r="F40" s="80" t="s">
        <v>35</v>
      </c>
    </row>
    <row r="41" spans="2:6" x14ac:dyDescent="0.25">
      <c r="B41" s="94"/>
      <c r="C41" s="121"/>
      <c r="D41" s="121"/>
      <c r="E41" s="109"/>
      <c r="F41" s="84">
        <f>E41*D41</f>
        <v>0</v>
      </c>
    </row>
    <row r="42" spans="2:6" ht="15.75" thickBot="1" x14ac:dyDescent="0.3">
      <c r="B42" s="91"/>
      <c r="C42" s="122"/>
      <c r="D42" s="87"/>
      <c r="E42" s="97" t="s">
        <v>36</v>
      </c>
      <c r="F42" s="89">
        <f>F41</f>
        <v>0</v>
      </c>
    </row>
    <row r="43" spans="2:6" ht="15.75" thickBot="1" x14ac:dyDescent="0.3"/>
    <row r="44" spans="2:6" ht="15.75" thickBot="1" x14ac:dyDescent="0.3">
      <c r="B44" s="55"/>
      <c r="C44" s="48" t="s">
        <v>107</v>
      </c>
      <c r="D44" s="56"/>
      <c r="E44" s="57"/>
      <c r="F44" s="58"/>
    </row>
    <row r="45" spans="2:6" x14ac:dyDescent="0.25">
      <c r="B45" s="59" t="s">
        <v>21</v>
      </c>
      <c r="C45" s="60" t="s">
        <v>144</v>
      </c>
      <c r="D45" s="61"/>
      <c r="E45" s="62" t="s">
        <v>13</v>
      </c>
      <c r="F45" s="63"/>
    </row>
    <row r="46" spans="2:6" x14ac:dyDescent="0.25">
      <c r="B46" s="64" t="s">
        <v>22</v>
      </c>
      <c r="C46" s="65" t="s">
        <v>143</v>
      </c>
      <c r="D46" s="66"/>
      <c r="E46" s="67"/>
      <c r="F46" s="63"/>
    </row>
    <row r="47" spans="2:6" x14ac:dyDescent="0.25">
      <c r="B47" s="64" t="s">
        <v>23</v>
      </c>
      <c r="C47" s="68">
        <v>170418</v>
      </c>
      <c r="D47" s="69"/>
      <c r="E47" s="67" t="s">
        <v>24</v>
      </c>
      <c r="F47" s="63"/>
    </row>
    <row r="48" spans="2:6" x14ac:dyDescent="0.25">
      <c r="B48" s="64" t="s">
        <v>25</v>
      </c>
      <c r="C48" s="68"/>
      <c r="D48" s="61"/>
      <c r="E48" s="70"/>
      <c r="F48" s="63"/>
    </row>
    <row r="49" spans="2:6" x14ac:dyDescent="0.25">
      <c r="B49" s="49" t="s">
        <v>26</v>
      </c>
      <c r="C49" s="50">
        <v>30987</v>
      </c>
      <c r="D49" s="61"/>
      <c r="E49" s="71"/>
      <c r="F49" s="63"/>
    </row>
    <row r="50" spans="2:6" x14ac:dyDescent="0.25">
      <c r="B50" s="64" t="s">
        <v>27</v>
      </c>
      <c r="C50" s="143" t="s">
        <v>145</v>
      </c>
      <c r="D50" s="61"/>
      <c r="E50" s="61"/>
      <c r="F50" s="63"/>
    </row>
    <row r="51" spans="2:6" x14ac:dyDescent="0.25">
      <c r="B51" s="72" t="s">
        <v>28</v>
      </c>
      <c r="C51" s="73">
        <v>5552</v>
      </c>
      <c r="D51" s="61"/>
      <c r="E51" s="61"/>
      <c r="F51" s="63"/>
    </row>
    <row r="52" spans="2:6" x14ac:dyDescent="0.25">
      <c r="B52" s="72" t="s">
        <v>29</v>
      </c>
      <c r="C52" s="73"/>
      <c r="D52" s="61"/>
      <c r="E52" s="61"/>
      <c r="F52" s="63"/>
    </row>
    <row r="53" spans="2:6" ht="15.75" thickBot="1" x14ac:dyDescent="0.3">
      <c r="B53" s="75" t="s">
        <v>30</v>
      </c>
      <c r="C53" s="73"/>
      <c r="D53" s="61"/>
      <c r="E53" s="74"/>
      <c r="F53" s="76"/>
    </row>
    <row r="54" spans="2:6" ht="15.75" thickBot="1" x14ac:dyDescent="0.3">
      <c r="B54" s="77" t="s">
        <v>31</v>
      </c>
      <c r="C54" s="77" t="s">
        <v>32</v>
      </c>
      <c r="D54" s="78" t="s">
        <v>33</v>
      </c>
      <c r="E54" s="79" t="s">
        <v>34</v>
      </c>
      <c r="F54" s="80" t="s">
        <v>35</v>
      </c>
    </row>
    <row r="55" spans="2:6" s="4" customFormat="1" x14ac:dyDescent="0.25">
      <c r="B55" s="94" t="s">
        <v>146</v>
      </c>
      <c r="C55" s="136" t="s">
        <v>147</v>
      </c>
      <c r="D55" s="136">
        <v>80</v>
      </c>
      <c r="E55" s="109">
        <v>92887</v>
      </c>
      <c r="F55" s="84">
        <f>E55*D55</f>
        <v>7430960</v>
      </c>
    </row>
    <row r="56" spans="2:6" s="4" customFormat="1" x14ac:dyDescent="0.25">
      <c r="B56" s="108" t="s">
        <v>148</v>
      </c>
      <c r="C56" s="138" t="s">
        <v>149</v>
      </c>
      <c r="D56" s="138">
        <v>8</v>
      </c>
      <c r="E56" s="133">
        <v>25429</v>
      </c>
      <c r="F56" s="142">
        <f>E56*D56</f>
        <v>203432</v>
      </c>
    </row>
    <row r="57" spans="2:6" ht="15.75" thickBot="1" x14ac:dyDescent="0.3">
      <c r="B57" s="91"/>
      <c r="C57" s="122"/>
      <c r="D57" s="145"/>
      <c r="E57" s="97" t="s">
        <v>36</v>
      </c>
      <c r="F57" s="144">
        <f>F56+F55</f>
        <v>7634392</v>
      </c>
    </row>
    <row r="58" spans="2:6" ht="15.75" thickBot="1" x14ac:dyDescent="0.3"/>
    <row r="59" spans="2:6" ht="15.75" thickBot="1" x14ac:dyDescent="0.3">
      <c r="B59" s="55"/>
      <c r="C59" s="48" t="s">
        <v>113</v>
      </c>
      <c r="D59" s="56"/>
      <c r="E59" s="57"/>
      <c r="F59" s="58"/>
    </row>
    <row r="60" spans="2:6" x14ac:dyDescent="0.25">
      <c r="B60" s="59" t="s">
        <v>21</v>
      </c>
      <c r="C60" s="60" t="s">
        <v>80</v>
      </c>
      <c r="D60" s="61"/>
      <c r="E60" s="62" t="s">
        <v>13</v>
      </c>
      <c r="F60" s="63"/>
    </row>
    <row r="61" spans="2:6" x14ac:dyDescent="0.25">
      <c r="B61" s="64" t="s">
        <v>22</v>
      </c>
      <c r="C61" s="65" t="s">
        <v>77</v>
      </c>
      <c r="D61" s="66"/>
      <c r="E61" s="67"/>
      <c r="F61" s="63"/>
    </row>
    <row r="62" spans="2:6" x14ac:dyDescent="0.25">
      <c r="B62" s="64" t="s">
        <v>23</v>
      </c>
      <c r="C62" s="68">
        <v>169421</v>
      </c>
      <c r="D62" s="69"/>
      <c r="E62" s="67" t="s">
        <v>24</v>
      </c>
      <c r="F62" s="63"/>
    </row>
    <row r="63" spans="2:6" x14ac:dyDescent="0.25">
      <c r="B63" s="64" t="s">
        <v>25</v>
      </c>
      <c r="C63" s="68"/>
      <c r="D63" s="61"/>
      <c r="E63" s="70" t="s">
        <v>118</v>
      </c>
      <c r="F63" s="63"/>
    </row>
    <row r="64" spans="2:6" x14ac:dyDescent="0.25">
      <c r="B64" s="49" t="s">
        <v>26</v>
      </c>
      <c r="C64" s="50">
        <v>30266</v>
      </c>
      <c r="D64" s="61"/>
      <c r="E64" s="71"/>
      <c r="F64" s="63"/>
    </row>
    <row r="65" spans="2:6" x14ac:dyDescent="0.25">
      <c r="B65" s="64" t="s">
        <v>27</v>
      </c>
      <c r="C65" s="68">
        <v>728510</v>
      </c>
      <c r="D65" s="61"/>
      <c r="E65" s="61"/>
      <c r="F65" s="63"/>
    </row>
    <row r="66" spans="2:6" x14ac:dyDescent="0.25">
      <c r="B66" s="72" t="s">
        <v>28</v>
      </c>
      <c r="C66" s="73">
        <v>7164</v>
      </c>
      <c r="D66" s="61"/>
      <c r="E66" s="61"/>
      <c r="F66" s="63"/>
    </row>
    <row r="67" spans="2:6" x14ac:dyDescent="0.25">
      <c r="B67" s="72" t="s">
        <v>29</v>
      </c>
      <c r="C67" s="73"/>
      <c r="D67" s="61"/>
      <c r="E67" s="61"/>
      <c r="F67" s="63"/>
    </row>
    <row r="68" spans="2:6" ht="15.75" thickBot="1" x14ac:dyDescent="0.3">
      <c r="B68" s="75" t="s">
        <v>30</v>
      </c>
      <c r="C68" s="73"/>
      <c r="D68" s="61"/>
      <c r="E68" s="74"/>
      <c r="F68" s="76"/>
    </row>
    <row r="69" spans="2:6" ht="15.75" thickBot="1" x14ac:dyDescent="0.3">
      <c r="B69" s="77" t="s">
        <v>31</v>
      </c>
      <c r="C69" s="77" t="s">
        <v>32</v>
      </c>
      <c r="D69" s="78" t="s">
        <v>33</v>
      </c>
      <c r="E69" s="79" t="s">
        <v>34</v>
      </c>
      <c r="F69" s="80" t="s">
        <v>35</v>
      </c>
    </row>
    <row r="70" spans="2:6" x14ac:dyDescent="0.25">
      <c r="B70" s="94" t="s">
        <v>114</v>
      </c>
      <c r="C70" s="121" t="s">
        <v>115</v>
      </c>
      <c r="D70" s="121">
        <v>4</v>
      </c>
      <c r="E70" s="109">
        <v>79000</v>
      </c>
      <c r="F70" s="84">
        <f>E70*D70</f>
        <v>316000</v>
      </c>
    </row>
    <row r="71" spans="2:6" ht="15.75" thickBot="1" x14ac:dyDescent="0.3">
      <c r="B71" s="91"/>
      <c r="C71" s="122"/>
      <c r="D71" s="87"/>
      <c r="E71" s="97" t="s">
        <v>36</v>
      </c>
      <c r="F71" s="89">
        <f>F70</f>
        <v>316000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activeCell="J80" sqref="J80"/>
    </sheetView>
  </sheetViews>
  <sheetFormatPr baseColWidth="10" defaultRowHeight="15" x14ac:dyDescent="0.25"/>
  <cols>
    <col min="2" max="2" width="39.85546875" customWidth="1"/>
    <col min="3" max="3" width="45" customWidth="1"/>
  </cols>
  <sheetData>
    <row r="1" spans="2:6" ht="15.75" thickBot="1" x14ac:dyDescent="0.3"/>
    <row r="2" spans="2:6" ht="15.75" thickBot="1" x14ac:dyDescent="0.3">
      <c r="B2" s="55"/>
      <c r="C2" s="48" t="s">
        <v>129</v>
      </c>
      <c r="D2" s="56"/>
      <c r="E2" s="57"/>
      <c r="F2" s="58"/>
    </row>
    <row r="3" spans="2:6" x14ac:dyDescent="0.25">
      <c r="B3" s="59" t="s">
        <v>21</v>
      </c>
      <c r="C3" s="60" t="s">
        <v>124</v>
      </c>
      <c r="D3" s="61"/>
      <c r="E3" s="62" t="s">
        <v>13</v>
      </c>
      <c r="F3" s="63"/>
    </row>
    <row r="4" spans="2:6" x14ac:dyDescent="0.25">
      <c r="B4" s="64" t="s">
        <v>22</v>
      </c>
      <c r="C4" s="65" t="s">
        <v>123</v>
      </c>
      <c r="D4" s="66"/>
      <c r="E4" s="67"/>
      <c r="F4" s="63"/>
    </row>
    <row r="5" spans="2:6" x14ac:dyDescent="0.25">
      <c r="B5" s="64" t="s">
        <v>23</v>
      </c>
      <c r="C5" s="68">
        <v>169877</v>
      </c>
      <c r="D5" s="69"/>
      <c r="E5" s="67" t="s">
        <v>24</v>
      </c>
      <c r="F5" s="63"/>
    </row>
    <row r="6" spans="2:6" x14ac:dyDescent="0.25">
      <c r="B6" s="64" t="s">
        <v>25</v>
      </c>
      <c r="C6" s="68"/>
      <c r="D6" s="61"/>
      <c r="E6" s="70"/>
      <c r="F6" s="63"/>
    </row>
    <row r="7" spans="2:6" x14ac:dyDescent="0.25">
      <c r="B7" s="49" t="s">
        <v>26</v>
      </c>
      <c r="C7" s="50">
        <v>30643</v>
      </c>
      <c r="D7" s="61"/>
      <c r="E7" s="71"/>
      <c r="F7" s="63"/>
    </row>
    <row r="8" spans="2:6" x14ac:dyDescent="0.25">
      <c r="B8" s="64" t="s">
        <v>27</v>
      </c>
      <c r="C8" s="68" t="s">
        <v>127</v>
      </c>
      <c r="D8" s="61"/>
      <c r="E8" s="61"/>
      <c r="F8" s="63"/>
    </row>
    <row r="9" spans="2:6" x14ac:dyDescent="0.25">
      <c r="B9" s="72" t="s">
        <v>28</v>
      </c>
      <c r="C9" s="73"/>
      <c r="D9" s="61"/>
      <c r="E9" s="61"/>
      <c r="F9" s="63"/>
    </row>
    <row r="10" spans="2:6" x14ac:dyDescent="0.25">
      <c r="B10" s="72" t="s">
        <v>29</v>
      </c>
      <c r="C10" s="73"/>
      <c r="D10" s="61"/>
      <c r="E10" s="61"/>
      <c r="F10" s="63"/>
    </row>
    <row r="11" spans="2:6" ht="15.75" thickBot="1" x14ac:dyDescent="0.3">
      <c r="B11" s="75" t="s">
        <v>30</v>
      </c>
      <c r="C11" s="73"/>
      <c r="D11" s="61"/>
      <c r="E11" s="74"/>
      <c r="F11" s="76"/>
    </row>
    <row r="12" spans="2:6" ht="15.75" thickBot="1" x14ac:dyDescent="0.3">
      <c r="B12" s="77" t="s">
        <v>31</v>
      </c>
      <c r="C12" s="77" t="s">
        <v>32</v>
      </c>
      <c r="D12" s="78" t="s">
        <v>33</v>
      </c>
      <c r="E12" s="79" t="s">
        <v>34</v>
      </c>
      <c r="F12" s="80" t="s">
        <v>35</v>
      </c>
    </row>
    <row r="13" spans="2:6" s="4" customFormat="1" x14ac:dyDescent="0.25">
      <c r="B13" s="94" t="s">
        <v>128</v>
      </c>
      <c r="C13" s="132" t="s">
        <v>125</v>
      </c>
      <c r="D13" s="132">
        <v>10</v>
      </c>
      <c r="E13" s="83">
        <v>231000</v>
      </c>
      <c r="F13" s="105">
        <f>E13*D13</f>
        <v>2310000</v>
      </c>
    </row>
    <row r="14" spans="2:6" x14ac:dyDescent="0.25">
      <c r="B14" s="53">
        <v>362500000</v>
      </c>
      <c r="C14" s="131" t="s">
        <v>126</v>
      </c>
      <c r="D14" s="131">
        <v>50</v>
      </c>
      <c r="E14" s="133">
        <v>28400</v>
      </c>
      <c r="F14" s="90">
        <f>E14*D14</f>
        <v>1420000</v>
      </c>
    </row>
    <row r="15" spans="2:6" ht="15.75" thickBot="1" x14ac:dyDescent="0.3">
      <c r="B15" s="91"/>
      <c r="C15" s="122"/>
      <c r="D15" s="134"/>
      <c r="E15" s="97" t="s">
        <v>36</v>
      </c>
      <c r="F15" s="89">
        <f>F13+F14</f>
        <v>3730000</v>
      </c>
    </row>
    <row r="16" spans="2:6" ht="15.75" thickBot="1" x14ac:dyDescent="0.3"/>
    <row r="17" spans="2:6" ht="15.75" thickBot="1" x14ac:dyDescent="0.3">
      <c r="B17" s="55"/>
      <c r="C17" s="48" t="s">
        <v>131</v>
      </c>
      <c r="D17" s="56"/>
      <c r="E17" s="57"/>
      <c r="F17" s="58"/>
    </row>
    <row r="18" spans="2:6" x14ac:dyDescent="0.25">
      <c r="B18" s="59" t="s">
        <v>21</v>
      </c>
      <c r="C18" s="60" t="s">
        <v>133</v>
      </c>
      <c r="D18" s="61"/>
      <c r="E18" s="62" t="s">
        <v>13</v>
      </c>
      <c r="F18" s="63"/>
    </row>
    <row r="19" spans="2:6" x14ac:dyDescent="0.25">
      <c r="B19" s="64" t="s">
        <v>22</v>
      </c>
      <c r="C19" s="65" t="s">
        <v>132</v>
      </c>
      <c r="D19" s="66"/>
      <c r="E19" s="67"/>
      <c r="F19" s="63"/>
    </row>
    <row r="20" spans="2:6" x14ac:dyDescent="0.25">
      <c r="B20" s="64" t="s">
        <v>23</v>
      </c>
      <c r="C20" s="68">
        <v>169922</v>
      </c>
      <c r="D20" s="69"/>
      <c r="E20" s="67" t="s">
        <v>24</v>
      </c>
      <c r="F20" s="63"/>
    </row>
    <row r="21" spans="2:6" x14ac:dyDescent="0.25">
      <c r="B21" s="64" t="s">
        <v>25</v>
      </c>
      <c r="C21" s="68"/>
      <c r="D21" s="61"/>
      <c r="E21" s="70"/>
      <c r="F21" s="63"/>
    </row>
    <row r="22" spans="2:6" x14ac:dyDescent="0.25">
      <c r="B22" s="49" t="s">
        <v>26</v>
      </c>
      <c r="C22" s="50">
        <v>30682</v>
      </c>
      <c r="D22" s="61"/>
      <c r="E22" s="71"/>
      <c r="F22" s="63"/>
    </row>
    <row r="23" spans="2:6" x14ac:dyDescent="0.25">
      <c r="B23" s="64" t="s">
        <v>27</v>
      </c>
      <c r="C23" s="68">
        <v>197743</v>
      </c>
      <c r="D23" s="61"/>
      <c r="E23" s="61"/>
      <c r="F23" s="63"/>
    </row>
    <row r="24" spans="2:6" x14ac:dyDescent="0.25">
      <c r="B24" s="72" t="s">
        <v>28</v>
      </c>
      <c r="C24" s="73"/>
      <c r="D24" s="61"/>
      <c r="E24" s="61"/>
      <c r="F24" s="63"/>
    </row>
    <row r="25" spans="2:6" x14ac:dyDescent="0.25">
      <c r="B25" s="72" t="s">
        <v>29</v>
      </c>
      <c r="C25" s="73"/>
      <c r="D25" s="61"/>
      <c r="E25" s="61"/>
      <c r="F25" s="63"/>
    </row>
    <row r="26" spans="2:6" ht="15.75" thickBot="1" x14ac:dyDescent="0.3">
      <c r="B26" s="75" t="s">
        <v>30</v>
      </c>
      <c r="C26" s="73"/>
      <c r="D26" s="61"/>
      <c r="E26" s="74"/>
      <c r="F26" s="76"/>
    </row>
    <row r="27" spans="2:6" ht="15.75" thickBot="1" x14ac:dyDescent="0.3">
      <c r="B27" s="77" t="s">
        <v>31</v>
      </c>
      <c r="C27" s="77" t="s">
        <v>32</v>
      </c>
      <c r="D27" s="78" t="s">
        <v>33</v>
      </c>
      <c r="E27" s="79" t="s">
        <v>34</v>
      </c>
      <c r="F27" s="80" t="s">
        <v>35</v>
      </c>
    </row>
    <row r="28" spans="2:6" x14ac:dyDescent="0.25">
      <c r="B28" s="94">
        <v>6543035</v>
      </c>
      <c r="C28" s="121" t="s">
        <v>134</v>
      </c>
      <c r="D28" s="121">
        <v>2</v>
      </c>
      <c r="E28" s="109">
        <v>59262</v>
      </c>
      <c r="F28" s="84">
        <f>E28*D28</f>
        <v>118524</v>
      </c>
    </row>
    <row r="29" spans="2:6" ht="15.75" thickBot="1" x14ac:dyDescent="0.3">
      <c r="B29" s="91"/>
      <c r="C29" s="122"/>
      <c r="D29" s="87"/>
      <c r="E29" s="97" t="s">
        <v>36</v>
      </c>
      <c r="F29" s="89">
        <f>F28</f>
        <v>118524</v>
      </c>
    </row>
    <row r="30" spans="2:6" ht="15.75" thickBot="1" x14ac:dyDescent="0.3"/>
    <row r="31" spans="2:6" ht="15.75" thickBot="1" x14ac:dyDescent="0.3">
      <c r="B31" s="55"/>
      <c r="C31" s="48" t="s">
        <v>135</v>
      </c>
      <c r="D31" s="56"/>
      <c r="E31" s="57"/>
      <c r="F31" s="58"/>
    </row>
    <row r="32" spans="2:6" x14ac:dyDescent="0.25">
      <c r="B32" s="59" t="s">
        <v>21</v>
      </c>
      <c r="C32" s="60" t="s">
        <v>78</v>
      </c>
      <c r="D32" s="61"/>
      <c r="E32" s="62" t="s">
        <v>13</v>
      </c>
      <c r="F32" s="63"/>
    </row>
    <row r="33" spans="2:6" x14ac:dyDescent="0.25">
      <c r="B33" s="64" t="s">
        <v>22</v>
      </c>
      <c r="C33" s="65" t="s">
        <v>139</v>
      </c>
      <c r="D33" s="66"/>
      <c r="E33" s="67"/>
      <c r="F33" s="63"/>
    </row>
    <row r="34" spans="2:6" x14ac:dyDescent="0.25">
      <c r="B34" s="64" t="s">
        <v>23</v>
      </c>
      <c r="C34" s="68">
        <v>170419</v>
      </c>
      <c r="D34" s="69"/>
      <c r="E34" s="67" t="s">
        <v>24</v>
      </c>
      <c r="F34" s="63"/>
    </row>
    <row r="35" spans="2:6" x14ac:dyDescent="0.25">
      <c r="B35" s="64" t="s">
        <v>25</v>
      </c>
      <c r="C35" s="68"/>
      <c r="D35" s="61"/>
      <c r="E35" s="70"/>
      <c r="F35" s="63"/>
    </row>
    <row r="36" spans="2:6" x14ac:dyDescent="0.25">
      <c r="B36" s="49" t="s">
        <v>26</v>
      </c>
      <c r="C36" s="50">
        <v>30841</v>
      </c>
      <c r="D36" s="61"/>
      <c r="E36" s="71"/>
      <c r="F36" s="63"/>
    </row>
    <row r="37" spans="2:6" x14ac:dyDescent="0.25">
      <c r="B37" s="64" t="s">
        <v>27</v>
      </c>
      <c r="C37" s="68">
        <v>4520140892</v>
      </c>
      <c r="D37" s="61"/>
      <c r="E37" s="61"/>
      <c r="F37" s="63"/>
    </row>
    <row r="38" spans="2:6" x14ac:dyDescent="0.25">
      <c r="B38" s="72" t="s">
        <v>28</v>
      </c>
      <c r="C38" s="73"/>
      <c r="D38" s="61"/>
      <c r="E38" s="61"/>
      <c r="F38" s="63"/>
    </row>
    <row r="39" spans="2:6" x14ac:dyDescent="0.25">
      <c r="B39" s="72" t="s">
        <v>29</v>
      </c>
      <c r="C39" s="73"/>
      <c r="D39" s="61"/>
      <c r="E39" s="61"/>
      <c r="F39" s="63"/>
    </row>
    <row r="40" spans="2:6" ht="15.75" thickBot="1" x14ac:dyDescent="0.3">
      <c r="B40" s="75" t="s">
        <v>30</v>
      </c>
      <c r="C40" s="73"/>
      <c r="D40" s="61"/>
      <c r="E40" s="74"/>
      <c r="F40" s="76"/>
    </row>
    <row r="41" spans="2:6" ht="15.75" thickBot="1" x14ac:dyDescent="0.3">
      <c r="B41" s="77" t="s">
        <v>31</v>
      </c>
      <c r="C41" s="77" t="s">
        <v>32</v>
      </c>
      <c r="D41" s="78" t="s">
        <v>33</v>
      </c>
      <c r="E41" s="79" t="s">
        <v>34</v>
      </c>
      <c r="F41" s="80" t="s">
        <v>35</v>
      </c>
    </row>
    <row r="42" spans="2:6" s="4" customFormat="1" ht="15.75" thickBot="1" x14ac:dyDescent="0.3">
      <c r="B42" s="94" t="s">
        <v>140</v>
      </c>
      <c r="C42" s="121" t="s">
        <v>142</v>
      </c>
      <c r="D42" s="132">
        <v>2</v>
      </c>
      <c r="E42" s="83">
        <v>98000</v>
      </c>
      <c r="F42" s="84">
        <f>E42*D42</f>
        <v>196000</v>
      </c>
    </row>
    <row r="43" spans="2:6" s="4" customFormat="1" ht="15.75" thickBot="1" x14ac:dyDescent="0.3">
      <c r="B43" s="94" t="s">
        <v>140</v>
      </c>
      <c r="C43" s="121" t="s">
        <v>142</v>
      </c>
      <c r="D43" s="141">
        <v>2</v>
      </c>
      <c r="E43" s="139">
        <v>98000</v>
      </c>
      <c r="F43" s="140">
        <f t="shared" ref="F43:F45" si="0">E43*D43</f>
        <v>196000</v>
      </c>
    </row>
    <row r="44" spans="2:6" s="4" customFormat="1" ht="15.75" thickBot="1" x14ac:dyDescent="0.3">
      <c r="B44" s="94" t="s">
        <v>140</v>
      </c>
      <c r="C44" s="121" t="s">
        <v>142</v>
      </c>
      <c r="D44" s="138">
        <v>2</v>
      </c>
      <c r="E44" s="139">
        <v>98000</v>
      </c>
      <c r="F44" s="90">
        <f t="shared" si="0"/>
        <v>196000</v>
      </c>
    </row>
    <row r="45" spans="2:6" s="4" customFormat="1" ht="15.75" thickBot="1" x14ac:dyDescent="0.3">
      <c r="B45" s="94" t="s">
        <v>140</v>
      </c>
      <c r="C45" s="121" t="s">
        <v>142</v>
      </c>
      <c r="D45" s="137">
        <v>2</v>
      </c>
      <c r="E45" s="107">
        <v>98000</v>
      </c>
      <c r="F45" s="142">
        <f t="shared" si="0"/>
        <v>196000</v>
      </c>
    </row>
    <row r="46" spans="2:6" x14ac:dyDescent="0.25">
      <c r="B46" s="53" t="s">
        <v>141</v>
      </c>
      <c r="C46" s="121" t="s">
        <v>142</v>
      </c>
      <c r="D46" s="131">
        <v>2</v>
      </c>
      <c r="E46" s="133">
        <v>98000</v>
      </c>
      <c r="F46" s="90">
        <f>E46*D46</f>
        <v>196000</v>
      </c>
    </row>
    <row r="47" spans="2:6" ht="15.75" thickBot="1" x14ac:dyDescent="0.3">
      <c r="B47" s="91"/>
      <c r="C47" s="122"/>
      <c r="D47" s="87"/>
      <c r="E47" s="97" t="s">
        <v>36</v>
      </c>
      <c r="F47" s="89">
        <f>F46+F45+F44+F43+F42</f>
        <v>980000</v>
      </c>
    </row>
    <row r="48" spans="2:6" ht="15.75" thickBot="1" x14ac:dyDescent="0.3"/>
    <row r="49" spans="2:6" ht="15.75" thickBot="1" x14ac:dyDescent="0.3">
      <c r="B49" s="55"/>
      <c r="C49" s="48" t="s">
        <v>136</v>
      </c>
      <c r="D49" s="56"/>
      <c r="E49" s="57"/>
      <c r="F49" s="58"/>
    </row>
    <row r="50" spans="2:6" x14ac:dyDescent="0.25">
      <c r="B50" s="59" t="s">
        <v>21</v>
      </c>
      <c r="C50" s="60" t="s">
        <v>156</v>
      </c>
      <c r="D50" s="61"/>
      <c r="E50" s="62" t="s">
        <v>13</v>
      </c>
      <c r="F50" s="63"/>
    </row>
    <row r="51" spans="2:6" x14ac:dyDescent="0.25">
      <c r="B51" s="64" t="s">
        <v>22</v>
      </c>
      <c r="C51" s="65" t="s">
        <v>155</v>
      </c>
      <c r="D51" s="66"/>
      <c r="E51" s="67"/>
      <c r="F51" s="63"/>
    </row>
    <row r="52" spans="2:6" x14ac:dyDescent="0.25">
      <c r="B52" s="64" t="s">
        <v>23</v>
      </c>
      <c r="C52" s="68"/>
      <c r="D52" s="69"/>
      <c r="E52" s="67" t="s">
        <v>24</v>
      </c>
      <c r="F52" s="63"/>
    </row>
    <row r="53" spans="2:6" x14ac:dyDescent="0.25">
      <c r="B53" s="64" t="s">
        <v>25</v>
      </c>
      <c r="C53" s="68"/>
      <c r="D53" s="61"/>
      <c r="E53" s="70"/>
      <c r="F53" s="63"/>
    </row>
    <row r="54" spans="2:6" x14ac:dyDescent="0.25">
      <c r="B54" s="49" t="s">
        <v>26</v>
      </c>
      <c r="C54" s="50">
        <v>31067</v>
      </c>
      <c r="D54" s="61"/>
      <c r="E54" s="71"/>
      <c r="F54" s="63"/>
    </row>
    <row r="55" spans="2:6" x14ac:dyDescent="0.25">
      <c r="B55" s="64" t="s">
        <v>27</v>
      </c>
      <c r="C55" s="68">
        <v>1347</v>
      </c>
      <c r="D55" s="61"/>
      <c r="E55" s="61"/>
      <c r="F55" s="63"/>
    </row>
    <row r="56" spans="2:6" x14ac:dyDescent="0.25">
      <c r="B56" s="72" t="s">
        <v>28</v>
      </c>
      <c r="C56" s="73"/>
      <c r="D56" s="61"/>
      <c r="E56" s="61"/>
      <c r="F56" s="63"/>
    </row>
    <row r="57" spans="2:6" x14ac:dyDescent="0.25">
      <c r="B57" s="72" t="s">
        <v>29</v>
      </c>
      <c r="C57" s="73"/>
      <c r="D57" s="61"/>
      <c r="E57" s="61"/>
      <c r="F57" s="63"/>
    </row>
    <row r="58" spans="2:6" ht="15.75" thickBot="1" x14ac:dyDescent="0.3">
      <c r="B58" s="75" t="s">
        <v>30</v>
      </c>
      <c r="C58" s="73"/>
      <c r="D58" s="61"/>
      <c r="E58" s="74"/>
      <c r="F58" s="76"/>
    </row>
    <row r="59" spans="2:6" ht="15.75" thickBot="1" x14ac:dyDescent="0.3">
      <c r="B59" s="77" t="s">
        <v>31</v>
      </c>
      <c r="C59" s="77" t="s">
        <v>32</v>
      </c>
      <c r="D59" s="78" t="s">
        <v>33</v>
      </c>
      <c r="E59" s="79" t="s">
        <v>34</v>
      </c>
      <c r="F59" s="80" t="s">
        <v>35</v>
      </c>
    </row>
    <row r="60" spans="2:6" s="4" customFormat="1" x14ac:dyDescent="0.25">
      <c r="B60" s="94">
        <v>555012</v>
      </c>
      <c r="C60" s="136" t="s">
        <v>157</v>
      </c>
      <c r="D60" s="136">
        <v>1</v>
      </c>
      <c r="E60" s="160">
        <v>1780000</v>
      </c>
      <c r="F60" s="84">
        <f t="shared" ref="F60:F68" si="1">E60*D60</f>
        <v>1780000</v>
      </c>
    </row>
    <row r="61" spans="2:6" s="4" customFormat="1" x14ac:dyDescent="0.25">
      <c r="B61" s="53">
        <v>550316</v>
      </c>
      <c r="C61" s="161" t="s">
        <v>158</v>
      </c>
      <c r="D61" s="161">
        <v>1</v>
      </c>
      <c r="E61" s="162">
        <v>260000</v>
      </c>
      <c r="F61" s="140">
        <f t="shared" si="1"/>
        <v>260000</v>
      </c>
    </row>
    <row r="62" spans="2:6" s="4" customFormat="1" x14ac:dyDescent="0.25">
      <c r="B62" s="53">
        <v>28456</v>
      </c>
      <c r="C62" s="138" t="s">
        <v>158</v>
      </c>
      <c r="D62" s="138">
        <v>1</v>
      </c>
      <c r="E62" s="139">
        <v>1420000</v>
      </c>
      <c r="F62" s="140">
        <f t="shared" si="1"/>
        <v>1420000</v>
      </c>
    </row>
    <row r="63" spans="2:6" s="4" customFormat="1" x14ac:dyDescent="0.25">
      <c r="B63" s="108">
        <v>272051</v>
      </c>
      <c r="C63" s="137" t="s">
        <v>159</v>
      </c>
      <c r="D63" s="137">
        <v>1</v>
      </c>
      <c r="E63" s="133">
        <v>270000</v>
      </c>
      <c r="F63" s="140">
        <f t="shared" si="1"/>
        <v>270000</v>
      </c>
    </row>
    <row r="64" spans="2:6" s="4" customFormat="1" x14ac:dyDescent="0.25">
      <c r="B64" s="108">
        <v>11340</v>
      </c>
      <c r="C64" s="137" t="s">
        <v>160</v>
      </c>
      <c r="D64" s="137">
        <v>1</v>
      </c>
      <c r="E64" s="133">
        <v>1389000</v>
      </c>
      <c r="F64" s="140">
        <f t="shared" si="1"/>
        <v>1389000</v>
      </c>
    </row>
    <row r="65" spans="2:6" s="4" customFormat="1" x14ac:dyDescent="0.25">
      <c r="B65" s="108">
        <v>28463</v>
      </c>
      <c r="C65" s="137" t="s">
        <v>161</v>
      </c>
      <c r="D65" s="137">
        <v>1</v>
      </c>
      <c r="E65" s="133">
        <v>210000</v>
      </c>
      <c r="F65" s="140">
        <f t="shared" si="1"/>
        <v>210000</v>
      </c>
    </row>
    <row r="66" spans="2:6" s="4" customFormat="1" x14ac:dyDescent="0.25">
      <c r="B66" s="108">
        <v>283661</v>
      </c>
      <c r="C66" s="137" t="s">
        <v>162</v>
      </c>
      <c r="D66" s="137">
        <v>10</v>
      </c>
      <c r="E66" s="133">
        <v>41800</v>
      </c>
      <c r="F66" s="140">
        <f t="shared" si="1"/>
        <v>418000</v>
      </c>
    </row>
    <row r="67" spans="2:6" x14ac:dyDescent="0.25">
      <c r="B67" s="53">
        <v>284631</v>
      </c>
      <c r="C67" s="137" t="s">
        <v>163</v>
      </c>
      <c r="D67" s="137">
        <v>10</v>
      </c>
      <c r="E67" s="107">
        <v>50000</v>
      </c>
      <c r="F67" s="90">
        <f t="shared" si="1"/>
        <v>500000</v>
      </c>
    </row>
    <row r="68" spans="2:6" s="4" customFormat="1" x14ac:dyDescent="0.25">
      <c r="B68" s="163" t="s">
        <v>141</v>
      </c>
      <c r="C68" s="118" t="s">
        <v>142</v>
      </c>
      <c r="D68" s="118">
        <v>1</v>
      </c>
      <c r="E68" s="164">
        <v>60000</v>
      </c>
      <c r="F68" s="165">
        <f t="shared" si="1"/>
        <v>60000</v>
      </c>
    </row>
    <row r="69" spans="2:6" ht="15.75" thickBot="1" x14ac:dyDescent="0.3">
      <c r="B69" s="91"/>
      <c r="C69" s="122"/>
      <c r="D69" s="87"/>
      <c r="E69" s="97" t="s">
        <v>36</v>
      </c>
      <c r="F69" s="89">
        <f>F67+F66+F65+F64+F63+F62+F61+F60+F68</f>
        <v>6307000</v>
      </c>
    </row>
    <row r="70" spans="2:6" ht="15.75" thickBot="1" x14ac:dyDescent="0.3"/>
    <row r="71" spans="2:6" ht="15.75" thickBot="1" x14ac:dyDescent="0.3">
      <c r="B71" s="55"/>
      <c r="C71" s="48" t="s">
        <v>137</v>
      </c>
      <c r="D71" s="56"/>
      <c r="E71" s="57"/>
      <c r="F71" s="58"/>
    </row>
    <row r="72" spans="2:6" x14ac:dyDescent="0.25">
      <c r="B72" s="59" t="s">
        <v>21</v>
      </c>
      <c r="C72" s="60" t="s">
        <v>70</v>
      </c>
      <c r="D72" s="61"/>
      <c r="E72" s="62" t="s">
        <v>13</v>
      </c>
      <c r="F72" s="63"/>
    </row>
    <row r="73" spans="2:6" x14ac:dyDescent="0.25">
      <c r="B73" s="64" t="s">
        <v>22</v>
      </c>
      <c r="C73" s="65" t="s">
        <v>165</v>
      </c>
      <c r="D73" s="66"/>
      <c r="E73" s="67"/>
      <c r="F73" s="63"/>
    </row>
    <row r="74" spans="2:6" x14ac:dyDescent="0.25">
      <c r="B74" s="64" t="s">
        <v>23</v>
      </c>
      <c r="C74" s="68">
        <v>170212</v>
      </c>
      <c r="D74" s="69"/>
      <c r="E74" s="67" t="s">
        <v>24</v>
      </c>
      <c r="F74" s="63"/>
    </row>
    <row r="75" spans="2:6" x14ac:dyDescent="0.25">
      <c r="B75" s="64" t="s">
        <v>25</v>
      </c>
      <c r="C75" s="68"/>
      <c r="D75" s="61"/>
      <c r="E75" s="70"/>
      <c r="F75" s="63"/>
    </row>
    <row r="76" spans="2:6" x14ac:dyDescent="0.25">
      <c r="B76" s="49" t="s">
        <v>26</v>
      </c>
      <c r="C76" s="50"/>
      <c r="D76" s="61"/>
      <c r="E76" s="71"/>
      <c r="F76" s="63"/>
    </row>
    <row r="77" spans="2:6" x14ac:dyDescent="0.25">
      <c r="B77" s="64" t="s">
        <v>27</v>
      </c>
      <c r="C77" s="68">
        <v>4700003763</v>
      </c>
      <c r="D77" s="61"/>
      <c r="E77" s="61"/>
      <c r="F77" s="63"/>
    </row>
    <row r="78" spans="2:6" x14ac:dyDescent="0.25">
      <c r="B78" s="72" t="s">
        <v>28</v>
      </c>
      <c r="C78" s="73">
        <v>7093</v>
      </c>
      <c r="D78" s="61"/>
      <c r="E78" s="61"/>
      <c r="F78" s="63"/>
    </row>
    <row r="79" spans="2:6" x14ac:dyDescent="0.25">
      <c r="B79" s="72" t="s">
        <v>29</v>
      </c>
      <c r="C79" s="73"/>
      <c r="D79" s="61"/>
      <c r="E79" s="61"/>
      <c r="F79" s="63"/>
    </row>
    <row r="80" spans="2:6" ht="15.75" thickBot="1" x14ac:dyDescent="0.3">
      <c r="B80" s="75" t="s">
        <v>30</v>
      </c>
      <c r="C80" s="73"/>
      <c r="D80" s="61"/>
      <c r="E80" s="74"/>
      <c r="F80" s="76"/>
    </row>
    <row r="81" spans="1:6" ht="15.75" thickBot="1" x14ac:dyDescent="0.3">
      <c r="B81" s="77" t="s">
        <v>31</v>
      </c>
      <c r="C81" s="77" t="s">
        <v>32</v>
      </c>
      <c r="D81" s="78" t="s">
        <v>33</v>
      </c>
      <c r="E81" s="79" t="s">
        <v>34</v>
      </c>
      <c r="F81" s="80" t="s">
        <v>35</v>
      </c>
    </row>
    <row r="82" spans="1:6" s="4" customFormat="1" x14ac:dyDescent="0.25">
      <c r="B82" s="94" t="s">
        <v>166</v>
      </c>
      <c r="C82" s="82" t="s">
        <v>174</v>
      </c>
      <c r="D82" s="132">
        <v>1</v>
      </c>
      <c r="E82" s="109">
        <v>256000</v>
      </c>
      <c r="F82" s="84">
        <f t="shared" ref="F82:F90" si="2">E82*D82</f>
        <v>256000</v>
      </c>
    </row>
    <row r="83" spans="1:6" s="4" customFormat="1" x14ac:dyDescent="0.25">
      <c r="A83" s="167"/>
      <c r="B83" s="147" t="s">
        <v>167</v>
      </c>
      <c r="C83" s="138" t="s">
        <v>175</v>
      </c>
      <c r="D83" s="138">
        <v>2</v>
      </c>
      <c r="E83" s="139">
        <v>288336</v>
      </c>
      <c r="F83" s="140">
        <f t="shared" si="2"/>
        <v>576672</v>
      </c>
    </row>
    <row r="84" spans="1:6" s="4" customFormat="1" x14ac:dyDescent="0.25">
      <c r="A84" s="167"/>
      <c r="B84" s="108" t="s">
        <v>168</v>
      </c>
      <c r="C84" s="131" t="s">
        <v>178</v>
      </c>
      <c r="D84" s="138">
        <v>2</v>
      </c>
      <c r="E84" s="133">
        <v>257916</v>
      </c>
      <c r="F84" s="140">
        <f t="shared" si="2"/>
        <v>515832</v>
      </c>
    </row>
    <row r="85" spans="1:6" s="4" customFormat="1" x14ac:dyDescent="0.25">
      <c r="A85" s="167"/>
      <c r="B85" s="53" t="s">
        <v>169</v>
      </c>
      <c r="C85" s="131" t="s">
        <v>179</v>
      </c>
      <c r="D85" s="137">
        <v>1</v>
      </c>
      <c r="E85" s="133">
        <v>56160</v>
      </c>
      <c r="F85" s="142">
        <f t="shared" si="2"/>
        <v>56160</v>
      </c>
    </row>
    <row r="86" spans="1:6" s="4" customFormat="1" x14ac:dyDescent="0.25">
      <c r="A86" s="167"/>
      <c r="B86" s="53" t="s">
        <v>170</v>
      </c>
      <c r="C86" s="131" t="s">
        <v>176</v>
      </c>
      <c r="D86" s="137">
        <v>4</v>
      </c>
      <c r="E86" s="133">
        <v>28464</v>
      </c>
      <c r="F86" s="142">
        <f t="shared" si="2"/>
        <v>113856</v>
      </c>
    </row>
    <row r="87" spans="1:6" s="4" customFormat="1" x14ac:dyDescent="0.25">
      <c r="A87" s="167"/>
      <c r="B87" s="53" t="s">
        <v>171</v>
      </c>
      <c r="C87" s="131" t="s">
        <v>180</v>
      </c>
      <c r="D87" s="137">
        <v>2</v>
      </c>
      <c r="E87" s="133">
        <v>32080</v>
      </c>
      <c r="F87" s="142">
        <f t="shared" si="2"/>
        <v>64160</v>
      </c>
    </row>
    <row r="88" spans="1:6" s="4" customFormat="1" x14ac:dyDescent="0.25">
      <c r="A88" s="167"/>
      <c r="B88" s="53" t="s">
        <v>15</v>
      </c>
      <c r="C88" s="131" t="s">
        <v>16</v>
      </c>
      <c r="D88" s="137">
        <v>5</v>
      </c>
      <c r="E88" s="133">
        <v>47940</v>
      </c>
      <c r="F88" s="142">
        <f t="shared" si="2"/>
        <v>239700</v>
      </c>
    </row>
    <row r="89" spans="1:6" s="4" customFormat="1" x14ac:dyDescent="0.25">
      <c r="A89" s="167"/>
      <c r="B89" s="53" t="s">
        <v>172</v>
      </c>
      <c r="C89" s="131" t="s">
        <v>177</v>
      </c>
      <c r="D89" s="137">
        <v>1</v>
      </c>
      <c r="E89" s="133">
        <v>89850</v>
      </c>
      <c r="F89" s="142">
        <f t="shared" si="2"/>
        <v>89850</v>
      </c>
    </row>
    <row r="90" spans="1:6" x14ac:dyDescent="0.25">
      <c r="B90" s="53" t="s">
        <v>173</v>
      </c>
      <c r="C90" s="131" t="s">
        <v>181</v>
      </c>
      <c r="D90" s="137">
        <v>5</v>
      </c>
      <c r="E90" s="133">
        <v>17658</v>
      </c>
      <c r="F90" s="142">
        <f t="shared" si="2"/>
        <v>88290</v>
      </c>
    </row>
    <row r="91" spans="1:6" ht="15.75" thickBot="1" x14ac:dyDescent="0.3">
      <c r="B91" s="91"/>
      <c r="C91" s="122"/>
      <c r="D91" s="87"/>
      <c r="E91" s="97" t="s">
        <v>36</v>
      </c>
      <c r="F91" s="89">
        <f>F90+F89+F88+F87+F86+F85+F84+F83+F82</f>
        <v>2000520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8"/>
  <sheetViews>
    <sheetView tabSelected="1" zoomScale="64" zoomScaleNormal="64" workbookViewId="0">
      <selection activeCell="H22" sqref="H22"/>
    </sheetView>
  </sheetViews>
  <sheetFormatPr baseColWidth="10" defaultRowHeight="15" x14ac:dyDescent="0.25"/>
  <cols>
    <col min="1" max="1" width="3.7109375" customWidth="1"/>
    <col min="2" max="2" width="38.5703125" customWidth="1"/>
    <col min="3" max="3" width="18.140625" customWidth="1"/>
    <col min="4" max="4" width="12" customWidth="1"/>
    <col min="5" max="5" width="27.5703125" customWidth="1"/>
    <col min="6" max="6" width="14.5703125" customWidth="1"/>
    <col min="7" max="7" width="28.7109375" customWidth="1"/>
    <col min="8" max="8" width="13" customWidth="1"/>
    <col min="9" max="9" width="11.5703125" customWidth="1"/>
    <col min="10" max="10" width="12.7109375" customWidth="1"/>
    <col min="11" max="11" width="24.140625" customWidth="1"/>
  </cols>
  <sheetData>
    <row r="2" spans="1:11" x14ac:dyDescent="0.25"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</row>
    <row r="4" spans="1:11" ht="15.75" x14ac:dyDescent="0.25">
      <c r="A4" s="1">
        <v>1</v>
      </c>
      <c r="B4" s="7" t="s">
        <v>40</v>
      </c>
      <c r="C4" s="8">
        <v>318917</v>
      </c>
      <c r="D4" s="9" t="s">
        <v>53</v>
      </c>
      <c r="E4" s="9" t="s">
        <v>37</v>
      </c>
      <c r="F4" s="18">
        <v>30861</v>
      </c>
      <c r="G4" s="24" t="s">
        <v>37</v>
      </c>
      <c r="H4" s="9">
        <v>170412</v>
      </c>
      <c r="I4" s="21">
        <v>34520</v>
      </c>
      <c r="J4" s="33" t="s">
        <v>154</v>
      </c>
      <c r="K4" s="27" t="s">
        <v>12</v>
      </c>
    </row>
    <row r="5" spans="1:11" ht="15.75" x14ac:dyDescent="0.25">
      <c r="A5" s="2">
        <v>2</v>
      </c>
      <c r="B5" s="10" t="s">
        <v>11</v>
      </c>
      <c r="C5" s="11">
        <v>160000</v>
      </c>
      <c r="D5" s="12" t="s">
        <v>53</v>
      </c>
      <c r="E5" s="12" t="s">
        <v>37</v>
      </c>
      <c r="F5" s="19">
        <v>30862</v>
      </c>
      <c r="G5" s="25" t="s">
        <v>37</v>
      </c>
      <c r="H5" s="12">
        <v>170413</v>
      </c>
      <c r="I5" s="22">
        <v>34521</v>
      </c>
      <c r="J5" s="34"/>
      <c r="K5" s="28" t="s">
        <v>12</v>
      </c>
    </row>
    <row r="6" spans="1:11" ht="15.75" x14ac:dyDescent="0.25">
      <c r="A6" s="2">
        <v>3</v>
      </c>
      <c r="B6" s="10" t="s">
        <v>41</v>
      </c>
      <c r="C6" s="11">
        <v>647239</v>
      </c>
      <c r="D6" s="12" t="s">
        <v>53</v>
      </c>
      <c r="E6" s="12" t="s">
        <v>37</v>
      </c>
      <c r="F6" s="19">
        <v>30863</v>
      </c>
      <c r="G6" s="25" t="s">
        <v>37</v>
      </c>
      <c r="H6" s="12">
        <v>170414</v>
      </c>
      <c r="I6" s="22">
        <v>34519</v>
      </c>
      <c r="J6" s="34" t="s">
        <v>154</v>
      </c>
      <c r="K6" s="28" t="s">
        <v>12</v>
      </c>
    </row>
    <row r="7" spans="1:11" ht="15.75" x14ac:dyDescent="0.25">
      <c r="A7" s="2">
        <v>4</v>
      </c>
      <c r="B7" s="10" t="s">
        <v>42</v>
      </c>
      <c r="C7" s="11">
        <v>2400000</v>
      </c>
      <c r="D7" s="12" t="s">
        <v>53</v>
      </c>
      <c r="E7" s="12" t="s">
        <v>37</v>
      </c>
      <c r="F7" s="19">
        <v>30864</v>
      </c>
      <c r="G7" s="25">
        <v>470003753</v>
      </c>
      <c r="H7" s="12">
        <v>170415</v>
      </c>
      <c r="I7" s="22">
        <v>34814</v>
      </c>
      <c r="J7" s="34"/>
      <c r="K7" s="28" t="s">
        <v>12</v>
      </c>
    </row>
    <row r="8" spans="1:11" ht="15.75" x14ac:dyDescent="0.25">
      <c r="A8" s="2">
        <v>5</v>
      </c>
      <c r="B8" s="13" t="s">
        <v>11</v>
      </c>
      <c r="C8" s="14">
        <v>880000</v>
      </c>
      <c r="D8" s="46" t="s">
        <v>53</v>
      </c>
      <c r="E8" s="15">
        <v>7202</v>
      </c>
      <c r="F8" s="20">
        <v>30705</v>
      </c>
      <c r="G8" s="26">
        <v>2623</v>
      </c>
      <c r="H8" s="15">
        <v>170104</v>
      </c>
      <c r="I8" s="23">
        <v>34298</v>
      </c>
      <c r="J8" s="35"/>
      <c r="K8" s="31" t="s">
        <v>45</v>
      </c>
    </row>
    <row r="9" spans="1:11" ht="15.75" x14ac:dyDescent="0.25">
      <c r="A9" s="1">
        <v>6</v>
      </c>
      <c r="B9" s="13" t="s">
        <v>44</v>
      </c>
      <c r="C9" s="14">
        <v>128826</v>
      </c>
      <c r="D9" s="46" t="s">
        <v>53</v>
      </c>
      <c r="E9" s="15">
        <v>7128</v>
      </c>
      <c r="F9" s="20">
        <v>30418</v>
      </c>
      <c r="G9" s="26">
        <v>4560838035</v>
      </c>
      <c r="H9" s="15">
        <v>169902</v>
      </c>
      <c r="I9" s="23">
        <v>34282</v>
      </c>
      <c r="J9" s="35"/>
      <c r="K9" s="31" t="s">
        <v>45</v>
      </c>
    </row>
    <row r="10" spans="1:11" ht="15.75" x14ac:dyDescent="0.25">
      <c r="A10" s="1">
        <v>7</v>
      </c>
      <c r="B10" s="13" t="s">
        <v>46</v>
      </c>
      <c r="C10" s="14">
        <v>580500</v>
      </c>
      <c r="D10" s="46" t="s">
        <v>53</v>
      </c>
      <c r="E10" s="15">
        <v>7083</v>
      </c>
      <c r="F10" s="20">
        <v>30641</v>
      </c>
      <c r="G10" s="26" t="s">
        <v>91</v>
      </c>
      <c r="H10" s="15">
        <v>170103</v>
      </c>
      <c r="I10" s="23">
        <v>34229</v>
      </c>
      <c r="J10" s="35" t="s">
        <v>154</v>
      </c>
      <c r="K10" s="29" t="s">
        <v>47</v>
      </c>
    </row>
    <row r="11" spans="1:11" ht="15.75" x14ac:dyDescent="0.25">
      <c r="A11" s="2">
        <v>8</v>
      </c>
      <c r="B11" s="13" t="s">
        <v>153</v>
      </c>
      <c r="C11" s="14">
        <v>1266054</v>
      </c>
      <c r="D11" s="46" t="s">
        <v>53</v>
      </c>
      <c r="E11" s="15"/>
      <c r="F11" s="20"/>
      <c r="G11" s="26"/>
      <c r="H11" s="15"/>
      <c r="I11" s="23">
        <v>34974</v>
      </c>
      <c r="J11" s="35"/>
      <c r="K11" s="30" t="s">
        <v>87</v>
      </c>
    </row>
    <row r="12" spans="1:11" ht="15.75" x14ac:dyDescent="0.25">
      <c r="A12" s="2">
        <v>9</v>
      </c>
      <c r="B12" s="13" t="s">
        <v>86</v>
      </c>
      <c r="C12" s="14">
        <v>276000</v>
      </c>
      <c r="D12" s="46" t="s">
        <v>53</v>
      </c>
      <c r="E12" s="15">
        <v>7175</v>
      </c>
      <c r="F12" s="20">
        <v>29465</v>
      </c>
      <c r="G12" s="26">
        <v>734804</v>
      </c>
      <c r="H12" s="15">
        <v>168132</v>
      </c>
      <c r="I12" s="23">
        <v>34064</v>
      </c>
      <c r="J12" s="35" t="s">
        <v>53</v>
      </c>
      <c r="K12" s="30" t="s">
        <v>87</v>
      </c>
    </row>
    <row r="13" spans="1:11" s="4" customFormat="1" ht="15.75" x14ac:dyDescent="0.25">
      <c r="A13" s="2">
        <v>10</v>
      </c>
      <c r="B13" s="111" t="s">
        <v>46</v>
      </c>
      <c r="C13" s="16">
        <v>132325</v>
      </c>
      <c r="D13" s="123" t="s">
        <v>53</v>
      </c>
      <c r="E13" s="17">
        <v>7084</v>
      </c>
      <c r="F13" s="112">
        <v>30159</v>
      </c>
      <c r="G13" s="113" t="s">
        <v>100</v>
      </c>
      <c r="H13" s="17">
        <v>169248</v>
      </c>
      <c r="I13" s="114">
        <v>33756</v>
      </c>
      <c r="J13" s="115" t="s">
        <v>154</v>
      </c>
      <c r="K13" s="120" t="s">
        <v>47</v>
      </c>
    </row>
    <row r="14" spans="1:11" s="4" customFormat="1" ht="15.75" x14ac:dyDescent="0.25">
      <c r="A14" s="2">
        <v>11</v>
      </c>
      <c r="B14" s="111" t="s">
        <v>102</v>
      </c>
      <c r="C14" s="16">
        <v>180000</v>
      </c>
      <c r="D14" s="123" t="s">
        <v>53</v>
      </c>
      <c r="E14" s="17">
        <v>90097</v>
      </c>
      <c r="F14" s="112">
        <v>30219</v>
      </c>
      <c r="G14" s="113">
        <v>108</v>
      </c>
      <c r="H14" s="17">
        <v>169570</v>
      </c>
      <c r="I14" s="114">
        <v>33884</v>
      </c>
      <c r="J14" s="115" t="s">
        <v>53</v>
      </c>
      <c r="K14" s="135" t="s">
        <v>103</v>
      </c>
    </row>
    <row r="15" spans="1:11" s="4" customFormat="1" ht="15.75" x14ac:dyDescent="0.25">
      <c r="A15" s="1">
        <v>12</v>
      </c>
      <c r="B15" s="111" t="s">
        <v>94</v>
      </c>
      <c r="C15" s="16">
        <v>250000</v>
      </c>
      <c r="D15" s="123" t="s">
        <v>53</v>
      </c>
      <c r="E15" s="17">
        <v>7164</v>
      </c>
      <c r="F15" s="112">
        <v>30307</v>
      </c>
      <c r="G15" s="113">
        <v>235202</v>
      </c>
      <c r="H15" s="17">
        <v>169633</v>
      </c>
      <c r="I15" s="114">
        <v>33999</v>
      </c>
      <c r="J15" s="115" t="s">
        <v>53</v>
      </c>
      <c r="K15" s="135" t="s">
        <v>103</v>
      </c>
    </row>
    <row r="16" spans="1:11" s="4" customFormat="1" ht="15.75" x14ac:dyDescent="0.25">
      <c r="A16" s="1">
        <v>13</v>
      </c>
      <c r="B16" s="111" t="s">
        <v>112</v>
      </c>
      <c r="C16" s="16">
        <v>7634392</v>
      </c>
      <c r="D16" s="123" t="s">
        <v>53</v>
      </c>
      <c r="E16" s="17">
        <v>5552</v>
      </c>
      <c r="F16" s="112">
        <v>30987</v>
      </c>
      <c r="G16" s="146" t="s">
        <v>145</v>
      </c>
      <c r="H16" s="17">
        <v>170418</v>
      </c>
      <c r="I16" s="114">
        <v>34648</v>
      </c>
      <c r="J16" s="115"/>
      <c r="K16" s="113" t="s">
        <v>12</v>
      </c>
    </row>
    <row r="17" spans="1:11" ht="15.75" x14ac:dyDescent="0.25">
      <c r="A17" s="2">
        <v>14</v>
      </c>
      <c r="B17" s="13" t="s">
        <v>86</v>
      </c>
      <c r="C17" s="14">
        <v>316000</v>
      </c>
      <c r="D17" s="46" t="s">
        <v>53</v>
      </c>
      <c r="E17" s="15">
        <v>7165</v>
      </c>
      <c r="F17" s="124">
        <v>30266</v>
      </c>
      <c r="G17" s="26">
        <v>7228510</v>
      </c>
      <c r="H17" s="15">
        <v>169421</v>
      </c>
      <c r="I17" s="23">
        <v>33812</v>
      </c>
      <c r="J17" s="115"/>
      <c r="K17" s="30" t="s">
        <v>87</v>
      </c>
    </row>
    <row r="18" spans="1:11" s="4" customFormat="1" ht="15.75" x14ac:dyDescent="0.25">
      <c r="A18" s="2">
        <v>15</v>
      </c>
      <c r="B18" s="125" t="s">
        <v>120</v>
      </c>
      <c r="C18" s="126">
        <v>3730000</v>
      </c>
      <c r="D18" s="46" t="s">
        <v>53</v>
      </c>
      <c r="E18" s="127" t="s">
        <v>97</v>
      </c>
      <c r="F18" s="128">
        <v>30643</v>
      </c>
      <c r="G18" s="129" t="s">
        <v>121</v>
      </c>
      <c r="H18" s="127">
        <v>169877</v>
      </c>
      <c r="I18" s="130">
        <v>34240</v>
      </c>
      <c r="J18" s="115"/>
      <c r="K18" s="115" t="s">
        <v>122</v>
      </c>
    </row>
    <row r="19" spans="1:11" s="4" customFormat="1" ht="15.75" x14ac:dyDescent="0.25">
      <c r="A19" s="2">
        <v>16</v>
      </c>
      <c r="B19" s="13" t="s">
        <v>130</v>
      </c>
      <c r="C19" s="14">
        <v>118524</v>
      </c>
      <c r="D19" s="46" t="s">
        <v>53</v>
      </c>
      <c r="E19" s="15" t="s">
        <v>97</v>
      </c>
      <c r="F19" s="20">
        <v>30682</v>
      </c>
      <c r="G19" s="26">
        <v>197743</v>
      </c>
      <c r="H19" s="15">
        <v>169922</v>
      </c>
      <c r="I19" s="23">
        <v>34300</v>
      </c>
      <c r="J19" s="35"/>
      <c r="K19" s="35" t="s">
        <v>122</v>
      </c>
    </row>
    <row r="20" spans="1:11" s="4" customFormat="1" ht="15.75" x14ac:dyDescent="0.25">
      <c r="A20" s="2">
        <v>17</v>
      </c>
      <c r="B20" s="153" t="s">
        <v>44</v>
      </c>
      <c r="C20" s="154">
        <v>980000</v>
      </c>
      <c r="D20" s="46" t="s">
        <v>53</v>
      </c>
      <c r="E20" s="15" t="s">
        <v>97</v>
      </c>
      <c r="F20" s="155">
        <v>30841</v>
      </c>
      <c r="G20" s="156">
        <v>4520140892</v>
      </c>
      <c r="H20" s="157">
        <v>170419</v>
      </c>
      <c r="I20" s="158">
        <v>34770</v>
      </c>
      <c r="J20" s="159"/>
      <c r="K20" s="35" t="s">
        <v>122</v>
      </c>
    </row>
    <row r="21" spans="1:11" s="4" customFormat="1" ht="15.75" x14ac:dyDescent="0.25">
      <c r="A21" s="1">
        <v>18</v>
      </c>
      <c r="B21" s="13" t="s">
        <v>155</v>
      </c>
      <c r="C21" s="154">
        <v>6307000</v>
      </c>
      <c r="D21" s="157"/>
      <c r="E21" s="157" t="s">
        <v>97</v>
      </c>
      <c r="F21" s="155">
        <v>31067</v>
      </c>
      <c r="G21" s="156">
        <v>1347</v>
      </c>
      <c r="H21" s="157"/>
      <c r="I21" s="158"/>
      <c r="J21" s="159"/>
      <c r="K21" s="35" t="s">
        <v>122</v>
      </c>
    </row>
    <row r="22" spans="1:11" s="4" customFormat="1" ht="15.75" x14ac:dyDescent="0.25">
      <c r="A22" s="1">
        <v>19</v>
      </c>
      <c r="B22" s="125" t="s">
        <v>164</v>
      </c>
      <c r="C22" s="126">
        <v>2000520</v>
      </c>
      <c r="D22" s="46" t="s">
        <v>53</v>
      </c>
      <c r="E22" s="127">
        <v>7093</v>
      </c>
      <c r="F22" s="128"/>
      <c r="G22" s="129">
        <v>4700003763</v>
      </c>
      <c r="H22" s="127">
        <v>170212</v>
      </c>
      <c r="I22" s="130">
        <v>34989</v>
      </c>
      <c r="J22" s="166"/>
      <c r="K22" s="168" t="s">
        <v>87</v>
      </c>
    </row>
    <row r="24" spans="1:11" s="4" customFormat="1" x14ac:dyDescent="0.25">
      <c r="B24" s="169" t="s">
        <v>43</v>
      </c>
      <c r="C24" s="47">
        <f>C4+C5+C6+C7</f>
        <v>3526156</v>
      </c>
      <c r="E24" s="6"/>
    </row>
    <row r="25" spans="1:11" ht="18.75" customHeight="1" x14ac:dyDescent="0.25">
      <c r="B25" s="170" t="s">
        <v>38</v>
      </c>
      <c r="C25" s="36">
        <f>C8+C9+C10+C11+C12+C13+C14+C15+C16+C17+C22</f>
        <v>13644617</v>
      </c>
      <c r="D25" s="4"/>
      <c r="E25" s="6"/>
      <c r="F25" s="6"/>
      <c r="G25" s="6"/>
    </row>
    <row r="26" spans="1:11" ht="16.5" customHeight="1" x14ac:dyDescent="0.25">
      <c r="B26" s="169" t="s">
        <v>39</v>
      </c>
      <c r="C26" s="37">
        <v>0</v>
      </c>
      <c r="D26" s="4"/>
      <c r="E26" s="6"/>
      <c r="G26" t="s">
        <v>13</v>
      </c>
    </row>
    <row r="27" spans="1:11" ht="15.75" x14ac:dyDescent="0.25">
      <c r="B27" s="169" t="s">
        <v>54</v>
      </c>
      <c r="C27" s="37">
        <v>14000000</v>
      </c>
      <c r="D27" s="4"/>
      <c r="E27" s="6"/>
    </row>
    <row r="28" spans="1:11" x14ac:dyDescent="0.25">
      <c r="E28" s="6"/>
    </row>
  </sheetData>
  <pageMargins left="0" right="0" top="0" bottom="0" header="0" footer="0"/>
  <pageSetup paperSize="8" orientation="landscape" horizontalDpi="300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9"/>
  <sheetViews>
    <sheetView workbookViewId="0">
      <selection activeCell="D21" sqref="D21"/>
    </sheetView>
  </sheetViews>
  <sheetFormatPr baseColWidth="10" defaultRowHeight="15" x14ac:dyDescent="0.25"/>
  <cols>
    <col min="3" max="3" width="24.140625" customWidth="1"/>
    <col min="4" max="4" width="34.7109375" customWidth="1"/>
  </cols>
  <sheetData>
    <row r="2" spans="3:4" s="4" customFormat="1" ht="15.75" thickBot="1" x14ac:dyDescent="0.3"/>
    <row r="3" spans="3:4" ht="19.5" thickBot="1" x14ac:dyDescent="0.35">
      <c r="C3" s="45" t="s">
        <v>20</v>
      </c>
    </row>
    <row r="4" spans="3:4" ht="15.75" thickBot="1" x14ac:dyDescent="0.3"/>
    <row r="5" spans="3:4" x14ac:dyDescent="0.25">
      <c r="C5" s="38">
        <v>9910000003</v>
      </c>
      <c r="D5" s="39" t="s">
        <v>14</v>
      </c>
    </row>
    <row r="6" spans="3:4" x14ac:dyDescent="0.25">
      <c r="C6" s="40" t="s">
        <v>15</v>
      </c>
      <c r="D6" s="41" t="s">
        <v>16</v>
      </c>
    </row>
    <row r="7" spans="3:4" x14ac:dyDescent="0.25">
      <c r="C7" s="42">
        <v>3200000000</v>
      </c>
      <c r="D7" s="41" t="s">
        <v>17</v>
      </c>
    </row>
    <row r="8" spans="3:4" x14ac:dyDescent="0.25">
      <c r="C8" s="42">
        <v>11112222</v>
      </c>
      <c r="D8" s="41" t="s">
        <v>18</v>
      </c>
    </row>
    <row r="9" spans="3:4" ht="15.75" thickBot="1" x14ac:dyDescent="0.3">
      <c r="C9" s="43">
        <v>111110000</v>
      </c>
      <c r="D9" s="44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DETALLE FACTURACION</vt:lpstr>
      <vt:lpstr>CODIGOS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2016-02-23T13:30:14Z</cp:lastPrinted>
  <dcterms:created xsi:type="dcterms:W3CDTF">2016-01-04T12:00:47Z</dcterms:created>
  <dcterms:modified xsi:type="dcterms:W3CDTF">2016-06-01T17:27:48Z</dcterms:modified>
</cp:coreProperties>
</file>