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8780" windowHeight="8070" activeTab="6"/>
  </bookViews>
  <sheets>
    <sheet name="1" sheetId="2" r:id="rId1"/>
    <sheet name="2" sheetId="3" r:id="rId2"/>
    <sheet name="3" sheetId="4" r:id="rId3"/>
    <sheet name="4" sheetId="6" r:id="rId4"/>
    <sheet name="5" sheetId="7" r:id="rId5"/>
    <sheet name="6" sheetId="8" r:id="rId6"/>
    <sheet name="DETALLE FACTURACION" sheetId="1" r:id="rId7"/>
    <sheet name="CODIGOS" sheetId="5" r:id="rId8"/>
  </sheets>
  <calcPr calcId="144525"/>
</workbook>
</file>

<file path=xl/calcChain.xml><?xml version="1.0" encoding="utf-8"?>
<calcChain xmlns="http://schemas.openxmlformats.org/spreadsheetml/2006/main">
  <c r="D46" i="1" l="1"/>
  <c r="C38" i="1"/>
  <c r="F87" i="8"/>
  <c r="F88" i="8" s="1"/>
  <c r="C37" i="1" l="1"/>
  <c r="D48" i="1"/>
  <c r="D47" i="1"/>
  <c r="F44" i="8" l="1"/>
  <c r="F45" i="8" s="1"/>
  <c r="M13" i="8" l="1"/>
  <c r="F56" i="2" l="1"/>
  <c r="F55" i="2"/>
  <c r="F27" i="6"/>
  <c r="C36" i="1" l="1"/>
  <c r="C42" i="1" l="1"/>
  <c r="F72" i="8"/>
  <c r="F28" i="7" l="1"/>
  <c r="F29" i="7"/>
  <c r="F30" i="7"/>
  <c r="F27" i="7"/>
  <c r="F31" i="7" s="1"/>
  <c r="F42" i="2" l="1"/>
  <c r="F41" i="2"/>
  <c r="M14" i="8" l="1"/>
  <c r="M15" i="8"/>
  <c r="M16" i="8"/>
  <c r="H14" i="8"/>
  <c r="I14" i="8" s="1"/>
  <c r="H15" i="8"/>
  <c r="I15" i="8" s="1"/>
  <c r="H16" i="8"/>
  <c r="I16" i="8" s="1"/>
  <c r="H13" i="8"/>
  <c r="I13" i="8" s="1"/>
  <c r="M17" i="8" l="1"/>
  <c r="I17" i="8"/>
  <c r="J19" i="8" s="1"/>
  <c r="F16" i="8" l="1"/>
  <c r="F15" i="8"/>
  <c r="F14" i="8"/>
  <c r="F13" i="8"/>
  <c r="F73" i="8"/>
  <c r="F58" i="8"/>
  <c r="F59" i="8" s="1"/>
  <c r="F30" i="8"/>
  <c r="F31" i="8" s="1"/>
  <c r="F17" i="8" l="1"/>
  <c r="F45" i="6" l="1"/>
  <c r="F42" i="6"/>
  <c r="F43" i="6"/>
  <c r="F41" i="6"/>
  <c r="F74" i="7" l="1"/>
  <c r="F72" i="7"/>
  <c r="F58" i="7" l="1"/>
  <c r="F13" i="7" l="1"/>
  <c r="F73" i="7" l="1"/>
  <c r="F59" i="7"/>
  <c r="F44" i="7"/>
  <c r="F45" i="7" s="1"/>
  <c r="F14" i="7"/>
  <c r="F13" i="6" l="1"/>
  <c r="F14" i="6" s="1"/>
  <c r="F72" i="6"/>
  <c r="F73" i="6" s="1"/>
  <c r="F58" i="6"/>
  <c r="F59" i="6" s="1"/>
  <c r="F44" i="6"/>
  <c r="F28" i="6"/>
  <c r="F71" i="4"/>
  <c r="F70" i="4"/>
  <c r="F69" i="2"/>
  <c r="F56" i="4" l="1"/>
  <c r="F57" i="4" s="1"/>
  <c r="F73" i="4" l="1"/>
  <c r="F77" i="3"/>
  <c r="F43" i="4" l="1"/>
  <c r="F42" i="4"/>
  <c r="F41" i="4"/>
  <c r="F28" i="4"/>
  <c r="F27" i="4"/>
  <c r="F14" i="4"/>
  <c r="F13" i="4"/>
  <c r="F75" i="3"/>
  <c r="F74" i="3"/>
  <c r="F73" i="3"/>
  <c r="F72" i="3"/>
  <c r="F71" i="3"/>
  <c r="F70" i="3"/>
  <c r="F69" i="3"/>
  <c r="F55" i="3"/>
  <c r="F56" i="3" s="1"/>
  <c r="F41" i="3" l="1"/>
  <c r="F42" i="3" s="1"/>
  <c r="F27" i="3"/>
  <c r="F28" i="3" s="1"/>
  <c r="F13" i="3"/>
  <c r="F14" i="3" s="1"/>
  <c r="F70" i="2"/>
  <c r="F27" i="2"/>
  <c r="F28" i="2" s="1"/>
  <c r="F72" i="2" l="1"/>
</calcChain>
</file>

<file path=xl/sharedStrings.xml><?xml version="1.0" encoding="utf-8"?>
<sst xmlns="http://schemas.openxmlformats.org/spreadsheetml/2006/main" count="880" uniqueCount="222">
  <si>
    <t>Nº</t>
  </si>
  <si>
    <t>Clínica u Hospital</t>
  </si>
  <si>
    <t>Monto Neto</t>
  </si>
  <si>
    <t>Realizado</t>
  </si>
  <si>
    <t>Presupuesto</t>
  </si>
  <si>
    <t>O/v</t>
  </si>
  <si>
    <t>O/C</t>
  </si>
  <si>
    <t>Guia de despacho</t>
  </si>
  <si>
    <t xml:space="preserve">Factura </t>
  </si>
  <si>
    <t>Entregado</t>
  </si>
  <si>
    <t>Encargado</t>
  </si>
  <si>
    <t>Clínica las Lilas</t>
  </si>
  <si>
    <t>Hospital de Copiapo</t>
  </si>
  <si>
    <t>Clínica las Condes</t>
  </si>
  <si>
    <t>Contrato</t>
  </si>
  <si>
    <t xml:space="preserve">Contrato </t>
  </si>
  <si>
    <t>Cristian</t>
  </si>
  <si>
    <t>Paul</t>
  </si>
  <si>
    <t>Las Hualtatas</t>
  </si>
  <si>
    <t>SI</t>
  </si>
  <si>
    <t>Facturación 1</t>
  </si>
  <si>
    <t>RUT</t>
  </si>
  <si>
    <t>76.515.070-1</t>
  </si>
  <si>
    <t xml:space="preserve"> </t>
  </si>
  <si>
    <t>RAZON SOCIAL</t>
  </si>
  <si>
    <t>Clinica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</si>
  <si>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</si>
  <si>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</si>
  <si>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</si>
  <si>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</si>
  <si>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</si>
  <si>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</si>
  <si>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</si>
  <si>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</si>
  <si>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</si>
  <si>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</si>
  <si>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</si>
  <si>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</si>
  <si>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</si>
  <si>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</si>
  <si>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>$ 318.917</t>
  </si>
  <si>
    <t xml:space="preserve"> NETO</t>
  </si>
  <si>
    <t>Clínica Chillan</t>
  </si>
  <si>
    <t>Facturación 2</t>
  </si>
  <si>
    <t>Facturación 3</t>
  </si>
  <si>
    <t>Facturación 4</t>
  </si>
  <si>
    <t>Facturación 5</t>
  </si>
  <si>
    <t>Clinica las lilas</t>
  </si>
  <si>
    <t>Hopital de Copiapo</t>
  </si>
  <si>
    <t>Facturación 6</t>
  </si>
  <si>
    <t>Facturación 7</t>
  </si>
  <si>
    <t>Facturación 8</t>
  </si>
  <si>
    <t>Facturación 9</t>
  </si>
  <si>
    <t>Facturación 10</t>
  </si>
  <si>
    <t>Facturación 11</t>
  </si>
  <si>
    <t>Facturación 12</t>
  </si>
  <si>
    <t>Facturación 13</t>
  </si>
  <si>
    <t>Facturación 14</t>
  </si>
  <si>
    <t>Facturación 15</t>
  </si>
  <si>
    <t>CODIGOS</t>
  </si>
  <si>
    <t>VISITA TECNICA</t>
  </si>
  <si>
    <t>111PROGRAMACION</t>
  </si>
  <si>
    <t>PROGRAMACION</t>
  </si>
  <si>
    <t>MANTENCION</t>
  </si>
  <si>
    <t>REPARACIONES VARIAS (PINTURA, )</t>
  </si>
  <si>
    <t>MANO DE OBRA</t>
  </si>
  <si>
    <t>Clínica Indisa</t>
  </si>
  <si>
    <t>Andres</t>
  </si>
  <si>
    <t>Clínica Avansalud</t>
  </si>
  <si>
    <t>TOTAL:</t>
  </si>
  <si>
    <t>Corporacion Obres Social de Señoras Chileno Aleman</t>
  </si>
  <si>
    <t>70.079.000-2</t>
  </si>
  <si>
    <t>Programacion</t>
  </si>
  <si>
    <t>111PROGRMACION</t>
  </si>
  <si>
    <t xml:space="preserve">Clínica Indisa </t>
  </si>
  <si>
    <t>92.051.000-0</t>
  </si>
  <si>
    <t>CCDIN</t>
  </si>
  <si>
    <t>Peras de Llamado</t>
  </si>
  <si>
    <t>Visita Tecnica</t>
  </si>
  <si>
    <t>78.040.520-1</t>
  </si>
  <si>
    <t>Clínica Santa María</t>
  </si>
  <si>
    <t xml:space="preserve">Clinica Santa María </t>
  </si>
  <si>
    <t>90.753.000-0</t>
  </si>
  <si>
    <t>35034-02</t>
  </si>
  <si>
    <t>4 kit, dos unidades de baterias mesa remeda</t>
  </si>
  <si>
    <t>TOTAL FACTURADO:</t>
  </si>
  <si>
    <t>POR FACTURAR:</t>
  </si>
  <si>
    <t>CONTRATOS POR MANTENCION:</t>
  </si>
  <si>
    <t>Ingetal</t>
  </si>
  <si>
    <t>venta directa</t>
  </si>
  <si>
    <t>Javiera</t>
  </si>
  <si>
    <t>Capacitacion sistema llamado enfermera</t>
  </si>
  <si>
    <t>Lampara</t>
  </si>
  <si>
    <t>Cancelador</t>
  </si>
  <si>
    <t>CLA244</t>
  </si>
  <si>
    <t>R4KESR</t>
  </si>
  <si>
    <t>R4KCONN6</t>
  </si>
  <si>
    <t>R4KCONN8</t>
  </si>
  <si>
    <t>Conector de 6 pines</t>
  </si>
  <si>
    <t>Conector de 8 pines</t>
  </si>
  <si>
    <t xml:space="preserve">Venta Directa </t>
  </si>
  <si>
    <t>Mauricio Ivan Arrepol Barra</t>
  </si>
  <si>
    <t>13.807.014-K</t>
  </si>
  <si>
    <t>93.930.000-7</t>
  </si>
  <si>
    <t>Staff Terminal</t>
  </si>
  <si>
    <t>Clínica Maitenes</t>
  </si>
  <si>
    <t>Clinica las Condes</t>
  </si>
  <si>
    <t>Pillo Speaker</t>
  </si>
  <si>
    <t xml:space="preserve">Clínica Maitenes </t>
  </si>
  <si>
    <t>77.878.170-0</t>
  </si>
  <si>
    <t>3016-0287</t>
  </si>
  <si>
    <t>Control Housing</t>
  </si>
  <si>
    <t>Latas de pintura</t>
  </si>
  <si>
    <t>2016-0287</t>
  </si>
  <si>
    <t>transferencia</t>
  </si>
  <si>
    <t>META</t>
  </si>
  <si>
    <t>Clínica Vespucio</t>
  </si>
  <si>
    <t>Franco</t>
  </si>
  <si>
    <t>Clínica santa María</t>
  </si>
  <si>
    <t>300BF</t>
  </si>
  <si>
    <t>Ampolleta Xenon 300w</t>
  </si>
  <si>
    <t>Venta Directa</t>
  </si>
  <si>
    <t>San José Constructora</t>
  </si>
  <si>
    <t>76.082.113-6</t>
  </si>
  <si>
    <t>Reparacion sistema Elpas online</t>
  </si>
  <si>
    <t>Facturación 16</t>
  </si>
  <si>
    <t>01502-179-16</t>
  </si>
  <si>
    <t>Hospital Temuco</t>
  </si>
  <si>
    <t>Clínica vespucio</t>
  </si>
  <si>
    <t>Facturación 17</t>
  </si>
  <si>
    <t>Facturación 18</t>
  </si>
  <si>
    <t>Facturación 19</t>
  </si>
  <si>
    <t>Facturación 20</t>
  </si>
  <si>
    <t>Facturación 21</t>
  </si>
  <si>
    <t>Facturación 22</t>
  </si>
  <si>
    <t>Facturación 23</t>
  </si>
  <si>
    <t>Facturación 24</t>
  </si>
  <si>
    <t>Facturación 25</t>
  </si>
  <si>
    <t>Hospital Naval Viña del Mar</t>
  </si>
  <si>
    <t>Carreño</t>
  </si>
  <si>
    <t>3109-37-SE16</t>
  </si>
  <si>
    <t xml:space="preserve"> 61.102.013-9</t>
  </si>
  <si>
    <t>Elevador de pasciente</t>
  </si>
  <si>
    <t>10022-12</t>
  </si>
  <si>
    <t>Mesa Mayo</t>
  </si>
  <si>
    <t>99.567.970-1</t>
  </si>
  <si>
    <t>R4KPC10</t>
  </si>
  <si>
    <t>R4KBK400</t>
  </si>
  <si>
    <t>MODULO DE BAÑO</t>
  </si>
  <si>
    <t>BATERIA DE RESPALDO</t>
  </si>
  <si>
    <t xml:space="preserve"> NETO:</t>
  </si>
  <si>
    <t>Clínica Alemana Temuco</t>
  </si>
  <si>
    <t>Clínica Alemana de Temuco</t>
  </si>
  <si>
    <t>96.606.750-0</t>
  </si>
  <si>
    <t>COUPLING COMPLETO</t>
  </si>
  <si>
    <t>CLIP ENGAGEMENT</t>
  </si>
  <si>
    <t>SWITCH SLIDE</t>
  </si>
  <si>
    <t>LIFT NUT</t>
  </si>
  <si>
    <t>Hospital Viña del Mar</t>
  </si>
  <si>
    <t xml:space="preserve">EM 38-16 </t>
  </si>
  <si>
    <t>Facturación 26</t>
  </si>
  <si>
    <t>Facturación 27</t>
  </si>
  <si>
    <t>Facturación 28</t>
  </si>
  <si>
    <t>Facturación 29</t>
  </si>
  <si>
    <t>Facturación 30</t>
  </si>
  <si>
    <t>Hospital Clinico Viña del Mar</t>
  </si>
  <si>
    <t>96.963.660-3</t>
  </si>
  <si>
    <t>EM038-16</t>
  </si>
  <si>
    <t>MECHANIMA BLOCK ASEMBLY</t>
  </si>
  <si>
    <t>PJ125</t>
  </si>
  <si>
    <t>RUEDAS SIMPLES</t>
  </si>
  <si>
    <t>ADVANCE CASTER NEW  BRAKE</t>
  </si>
  <si>
    <t>BT4508456</t>
  </si>
  <si>
    <t xml:space="preserve">BT 4508454 </t>
  </si>
  <si>
    <t>ADVANCE CASTER NEW 5 IN BRAKE/STERR</t>
  </si>
  <si>
    <t>Hospital de Temuco</t>
  </si>
  <si>
    <t>Hospital Doctor Hernan Henriquez Aravena</t>
  </si>
  <si>
    <t>61.602.232-6</t>
  </si>
  <si>
    <t>1380-2924-SE16</t>
  </si>
  <si>
    <t>PERAS DE LLAMADO(10 UNIDADES)</t>
  </si>
  <si>
    <t>1380-2875-SE16</t>
  </si>
  <si>
    <t>LAMPARA DE PASILLO CON AUDIO</t>
  </si>
  <si>
    <t>61.606.307-3</t>
  </si>
  <si>
    <t>93.020.000-7</t>
  </si>
  <si>
    <t>5-IRB00880-1</t>
  </si>
  <si>
    <t>IR READER IP</t>
  </si>
  <si>
    <t>CAT5E</t>
  </si>
  <si>
    <t>CABLE CAT5E</t>
  </si>
  <si>
    <t xml:space="preserve">VISITA Técnico </t>
  </si>
  <si>
    <t>Hospital Florida</t>
  </si>
  <si>
    <t>Hospital Talca</t>
  </si>
  <si>
    <t xml:space="preserve">Clínica Santa María </t>
  </si>
  <si>
    <t>6023/S</t>
  </si>
  <si>
    <t>Ampolleta Lampara Quirofano</t>
  </si>
  <si>
    <t>Consorcio Constructor Hospital de Talca S.A</t>
  </si>
  <si>
    <t>76.135.284-9</t>
  </si>
  <si>
    <t>610-7234</t>
  </si>
  <si>
    <t>Visita tecnica</t>
  </si>
  <si>
    <t>Proyecto Hoscar</t>
  </si>
  <si>
    <t xml:space="preserve">Carlos </t>
  </si>
  <si>
    <t>SEGUNDA PARTE PROYECTO HOSCAR</t>
  </si>
  <si>
    <t>164483 - 164484</t>
  </si>
  <si>
    <t>VENTA DIRECTA</t>
  </si>
  <si>
    <t xml:space="preserve">V/D </t>
  </si>
  <si>
    <t>Programacion sistema R5</t>
  </si>
  <si>
    <t xml:space="preserve">                                                                                                                                                  </t>
  </si>
  <si>
    <t xml:space="preserve">Clinica Vespucio </t>
  </si>
  <si>
    <t>96.898.980-4</t>
  </si>
  <si>
    <t xml:space="preserve">venta directa </t>
  </si>
  <si>
    <t>WP4.2-6</t>
  </si>
  <si>
    <t>Baterias</t>
  </si>
  <si>
    <t>Mantencion camas hill rom cc</t>
  </si>
  <si>
    <t>San José Tecnologia Chile Limitada</t>
  </si>
  <si>
    <t>76.262.889-9</t>
  </si>
  <si>
    <t>001302-016</t>
  </si>
  <si>
    <t>TOTAL GENERAL</t>
  </si>
  <si>
    <t>Mantencion</t>
  </si>
  <si>
    <t>NOMBRE</t>
  </si>
  <si>
    <t xml:space="preserve">META </t>
  </si>
  <si>
    <t>FACTURADO</t>
  </si>
  <si>
    <t>Clinica Santa María</t>
  </si>
  <si>
    <t>Facturación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</si>
</sst>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40A]\ #,##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00B0F0"/>
      <name val="Calibri"/>
      <scheme val="minor"/>
    </font>
    <font>
      <sz val="11"/>
      <color rgb="FF00B050"/>
      <name val="Calibri"/>
      <scheme val="minor"/>
    </font>
    <font>
      <sz val="11"/>
      <color rgb="FFC00000"/>
      <name val="Calibri"/>
      <scheme val="minor"/>
    </font>
    <font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Arial Unicode MS"/>
      <family val="2"/>
    </font>
    <font>
      <sz val="9"/>
      <color theme="1"/>
      <name val="Arial Unicode MS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name val="Arial Unicode MS"/>
      <family val="2"/>
    </font>
    <font>
      <sz val="11"/>
      <name val="Calibri"/>
      <family val="2"/>
    </font>
    <font>
      <b/>
      <sz val="14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6" xfId="0" applyBorder="1"/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8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15" xfId="0" applyFill="1" applyBorder="1"/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0" fillId="5" borderId="0" xfId="0" applyFill="1"/>
    <xf numFmtId="0" fontId="0" fillId="8" borderId="0" xfId="0" applyFill="1" applyBorder="1"/>
    <xf numFmtId="0" fontId="8" fillId="8" borderId="0" xfId="0" applyFont="1" applyFill="1" applyBorder="1" applyAlignment="1">
      <alignment horizontal="center"/>
    </xf>
    <xf numFmtId="0" fontId="0" fillId="8" borderId="22" xfId="0" applyFill="1" applyBorder="1"/>
    <xf numFmtId="0" fontId="0" fillId="8" borderId="23" xfId="0" applyFill="1" applyBorder="1"/>
    <xf numFmtId="0" fontId="0" fillId="7" borderId="24" xfId="0" applyFill="1" applyBorder="1"/>
    <xf numFmtId="0" fontId="0" fillId="8" borderId="25" xfId="0" applyFill="1" applyBorder="1"/>
    <xf numFmtId="0" fontId="0" fillId="3" borderId="26" xfId="0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  <xf numFmtId="0" fontId="0" fillId="7" borderId="30" xfId="0" applyFill="1" applyBorder="1"/>
    <xf numFmtId="0" fontId="0" fillId="7" borderId="31" xfId="0" applyFill="1" applyBorder="1"/>
    <xf numFmtId="0" fontId="0" fillId="7" borderId="32" xfId="0" applyFill="1" applyBorder="1"/>
    <xf numFmtId="0" fontId="0" fillId="7" borderId="33" xfId="0" applyFill="1" applyBorder="1"/>
    <xf numFmtId="0" fontId="0" fillId="7" borderId="37" xfId="0" applyFill="1" applyBorder="1"/>
    <xf numFmtId="0" fontId="0" fillId="7" borderId="39" xfId="0" applyFill="1" applyBorder="1"/>
    <xf numFmtId="0" fontId="0" fillId="0" borderId="40" xfId="0" applyBorder="1"/>
    <xf numFmtId="0" fontId="0" fillId="7" borderId="5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0" fillId="9" borderId="21" xfId="0" applyFill="1" applyBorder="1"/>
    <xf numFmtId="0" fontId="1" fillId="7" borderId="41" xfId="0" applyFont="1" applyFill="1" applyBorder="1" applyAlignment="1">
      <alignment horizontal="center"/>
    </xf>
    <xf numFmtId="164" fontId="0" fillId="7" borderId="38" xfId="0" applyNumberFormat="1" applyFill="1" applyBorder="1" applyAlignment="1">
      <alignment horizontal="center"/>
    </xf>
    <xf numFmtId="164" fontId="0" fillId="7" borderId="28" xfId="0" applyNumberFormat="1" applyFill="1" applyBorder="1"/>
    <xf numFmtId="164" fontId="0" fillId="7" borderId="31" xfId="0" applyNumberFormat="1" applyFill="1" applyBorder="1"/>
    <xf numFmtId="0" fontId="0" fillId="6" borderId="31" xfId="0" applyFill="1" applyBorder="1" applyAlignment="1">
      <alignment horizontal="right"/>
    </xf>
    <xf numFmtId="0" fontId="0" fillId="5" borderId="21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6" borderId="48" xfId="0" applyFill="1" applyBorder="1" applyAlignment="1">
      <alignment horizontal="right"/>
    </xf>
    <xf numFmtId="0" fontId="0" fillId="6" borderId="49" xfId="0" applyFill="1" applyBorder="1" applyAlignment="1">
      <alignment horizontal="right"/>
    </xf>
    <xf numFmtId="0" fontId="0" fillId="6" borderId="38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164" fontId="0" fillId="7" borderId="48" xfId="0" applyNumberFormat="1" applyFill="1" applyBorder="1" applyAlignment="1">
      <alignment horizontal="center"/>
    </xf>
    <xf numFmtId="164" fontId="0" fillId="7" borderId="49" xfId="0" applyNumberFormat="1" applyFill="1" applyBorder="1" applyAlignment="1">
      <alignment horizontal="center"/>
    </xf>
    <xf numFmtId="164" fontId="0" fillId="7" borderId="31" xfId="0" applyNumberForma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164" fontId="0" fillId="5" borderId="0" xfId="0" applyNumberFormat="1" applyFill="1"/>
    <xf numFmtId="0" fontId="0" fillId="7" borderId="4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164" fontId="0" fillId="7" borderId="48" xfId="0" applyNumberFormat="1" applyFill="1" applyBorder="1" applyAlignment="1">
      <alignment horizontal="right"/>
    </xf>
    <xf numFmtId="164" fontId="0" fillId="7" borderId="49" xfId="0" applyNumberFormat="1" applyFill="1" applyBorder="1" applyAlignment="1">
      <alignment horizontal="right"/>
    </xf>
    <xf numFmtId="164" fontId="0" fillId="7" borderId="38" xfId="0" applyNumberFormat="1" applyFill="1" applyBorder="1" applyAlignment="1">
      <alignment horizontal="right"/>
    </xf>
    <xf numFmtId="0" fontId="4" fillId="2" borderId="1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0" borderId="47" xfId="0" applyBorder="1"/>
    <xf numFmtId="0" fontId="0" fillId="0" borderId="25" xfId="0" applyBorder="1"/>
    <xf numFmtId="0" fontId="6" fillId="2" borderId="20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164" fontId="1" fillId="5" borderId="0" xfId="0" applyNumberFormat="1" applyFont="1" applyFill="1"/>
    <xf numFmtId="0" fontId="0" fillId="2" borderId="11" xfId="0" applyFill="1" applyBorder="1"/>
    <xf numFmtId="0" fontId="6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9" fillId="0" borderId="26" xfId="0" applyFont="1" applyBorder="1" applyAlignment="1">
      <alignment horizontal="right"/>
    </xf>
    <xf numFmtId="0" fontId="9" fillId="0" borderId="53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left" vertical="center"/>
    </xf>
    <xf numFmtId="0" fontId="18" fillId="3" borderId="1" xfId="0" applyFont="1" applyFill="1" applyBorder="1"/>
    <xf numFmtId="0" fontId="18" fillId="3" borderId="12" xfId="0" applyFont="1" applyFill="1" applyBorder="1"/>
    <xf numFmtId="0" fontId="18" fillId="3" borderId="9" xfId="0" applyFont="1" applyFill="1" applyBorder="1"/>
    <xf numFmtId="0" fontId="18" fillId="3" borderId="15" xfId="0" applyFont="1" applyFill="1" applyBorder="1"/>
    <xf numFmtId="0" fontId="18" fillId="2" borderId="12" xfId="0" applyFont="1" applyFill="1" applyBorder="1"/>
    <xf numFmtId="0" fontId="18" fillId="2" borderId="18" xfId="0" applyFont="1" applyFill="1" applyBorder="1"/>
    <xf numFmtId="0" fontId="18" fillId="2" borderId="14" xfId="0" applyFont="1" applyFill="1" applyBorder="1"/>
    <xf numFmtId="0" fontId="18" fillId="2" borderId="17" xfId="0" applyFont="1" applyFill="1" applyBorder="1"/>
    <xf numFmtId="0" fontId="12" fillId="2" borderId="14" xfId="0" applyFont="1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 vertical="center"/>
    </xf>
    <xf numFmtId="0" fontId="0" fillId="4" borderId="11" xfId="0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164" fontId="0" fillId="7" borderId="28" xfId="0" applyNumberFormat="1" applyFill="1" applyBorder="1" applyAlignment="1">
      <alignment horizontal="center"/>
    </xf>
    <xf numFmtId="0" fontId="0" fillId="7" borderId="39" xfId="0" applyFill="1" applyBorder="1" applyAlignment="1">
      <alignment horizontal="right"/>
    </xf>
    <xf numFmtId="0" fontId="10" fillId="2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0" fillId="0" borderId="0" xfId="0" applyNumberFormat="1"/>
    <xf numFmtId="164" fontId="0" fillId="0" borderId="21" xfId="0" applyNumberFormat="1" applyBorder="1"/>
    <xf numFmtId="0" fontId="19" fillId="7" borderId="5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164" fontId="0" fillId="3" borderId="13" xfId="0" applyNumberFormat="1" applyFont="1" applyFill="1" applyBorder="1" applyAlignment="1">
      <alignment horizontal="center"/>
    </xf>
    <xf numFmtId="164" fontId="0" fillId="3" borderId="10" xfId="0" applyNumberFormat="1" applyFont="1" applyFill="1" applyBorder="1" applyAlignment="1">
      <alignment horizontal="center"/>
    </xf>
    <xf numFmtId="164" fontId="0" fillId="3" borderId="16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16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5" fillId="2" borderId="0" xfId="0" applyFont="1" applyFill="1" applyBorder="1"/>
    <xf numFmtId="0" fontId="17" fillId="2" borderId="17" xfId="0" applyFont="1" applyFill="1" applyBorder="1" applyAlignment="1">
      <alignment horizontal="left" vertical="center"/>
    </xf>
    <xf numFmtId="0" fontId="0" fillId="4" borderId="1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164" fontId="16" fillId="2" borderId="14" xfId="0" applyNumberFormat="1" applyFont="1" applyFill="1" applyBorder="1" applyAlignment="1">
      <alignment horizontal="center" vertical="center"/>
    </xf>
    <xf numFmtId="0" fontId="18" fillId="2" borderId="20" xfId="0" applyFont="1" applyFill="1" applyBorder="1"/>
    <xf numFmtId="0" fontId="0" fillId="4" borderId="2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64" fontId="20" fillId="2" borderId="14" xfId="0" applyNumberFormat="1" applyFont="1" applyFill="1" applyBorder="1" applyAlignment="1">
      <alignment horizontal="center" vertical="center"/>
    </xf>
    <xf numFmtId="0" fontId="0" fillId="8" borderId="47" xfId="0" applyFill="1" applyBorder="1"/>
    <xf numFmtId="0" fontId="0" fillId="3" borderId="0" xfId="0" applyFont="1" applyFill="1" applyAlignment="1">
      <alignment horizontal="center"/>
    </xf>
    <xf numFmtId="0" fontId="9" fillId="0" borderId="50" xfId="0" applyFont="1" applyBorder="1" applyAlignment="1">
      <alignment horizontal="right"/>
    </xf>
    <xf numFmtId="164" fontId="16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2" borderId="14" xfId="0" applyFont="1" applyFill="1" applyBorder="1" applyAlignment="1">
      <alignment horizontal="left" vertical="center"/>
    </xf>
    <xf numFmtId="164" fontId="2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17" fillId="10" borderId="14" xfId="0" applyFont="1" applyFill="1" applyBorder="1" applyAlignment="1">
      <alignment horizontal="left" vertical="center"/>
    </xf>
    <xf numFmtId="0" fontId="0" fillId="10" borderId="14" xfId="0" applyFill="1" applyBorder="1" applyAlignment="1">
      <alignment horizontal="center"/>
    </xf>
    <xf numFmtId="0" fontId="12" fillId="10" borderId="14" xfId="0" applyFont="1" applyFill="1" applyBorder="1"/>
    <xf numFmtId="0" fontId="13" fillId="10" borderId="14" xfId="0" applyFont="1" applyFill="1" applyBorder="1"/>
    <xf numFmtId="0" fontId="0" fillId="10" borderId="14" xfId="0" applyFill="1" applyBorder="1"/>
    <xf numFmtId="0" fontId="14" fillId="10" borderId="14" xfId="0" applyFont="1" applyFill="1" applyBorder="1" applyAlignment="1">
      <alignment horizontal="center"/>
    </xf>
    <xf numFmtId="0" fontId="0" fillId="10" borderId="14" xfId="0" applyFont="1" applyFill="1" applyBorder="1" applyAlignment="1">
      <alignment horizontal="center"/>
    </xf>
    <xf numFmtId="0" fontId="17" fillId="10" borderId="20" xfId="0" applyFont="1" applyFill="1" applyBorder="1" applyAlignment="1">
      <alignment horizontal="left" vertical="center"/>
    </xf>
    <xf numFmtId="0" fontId="0" fillId="10" borderId="20" xfId="0" applyFill="1" applyBorder="1" applyAlignment="1">
      <alignment horizontal="center"/>
    </xf>
    <xf numFmtId="0" fontId="0" fillId="10" borderId="20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164" fontId="16" fillId="10" borderId="14" xfId="0" applyNumberFormat="1" applyFont="1" applyFill="1" applyBorder="1" applyAlignment="1">
      <alignment horizontal="center" vertical="center"/>
    </xf>
    <xf numFmtId="164" fontId="16" fillId="10" borderId="20" xfId="0" applyNumberFormat="1" applyFont="1" applyFill="1" applyBorder="1" applyAlignment="1">
      <alignment horizontal="center" vertical="center"/>
    </xf>
    <xf numFmtId="164" fontId="16" fillId="2" borderId="11" xfId="0" applyNumberFormat="1" applyFont="1" applyFill="1" applyBorder="1" applyAlignment="1">
      <alignment horizontal="center" vertical="center"/>
    </xf>
    <xf numFmtId="164" fontId="9" fillId="0" borderId="52" xfId="0" applyNumberFormat="1" applyFont="1" applyBorder="1" applyAlignment="1">
      <alignment horizontal="right"/>
    </xf>
    <xf numFmtId="164" fontId="9" fillId="0" borderId="44" xfId="0" applyNumberFormat="1" applyFont="1" applyBorder="1" applyAlignment="1">
      <alignment horizontal="right"/>
    </xf>
    <xf numFmtId="164" fontId="9" fillId="0" borderId="31" xfId="0" applyNumberFormat="1" applyFont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23" fillId="0" borderId="0" xfId="0" applyFont="1" applyBorder="1" applyAlignment="1">
      <alignment horizontal="center"/>
    </xf>
    <xf numFmtId="164" fontId="23" fillId="0" borderId="14" xfId="0" applyNumberFormat="1" applyFont="1" applyBorder="1"/>
    <xf numFmtId="0" fontId="17" fillId="2" borderId="40" xfId="0" applyFont="1" applyFill="1" applyBorder="1" applyAlignment="1">
      <alignment horizontal="left" vertical="center"/>
    </xf>
    <xf numFmtId="0" fontId="10" fillId="2" borderId="54" xfId="0" applyFont="1" applyFill="1" applyBorder="1" applyAlignment="1">
      <alignment horizontal="center"/>
    </xf>
    <xf numFmtId="0" fontId="0" fillId="0" borderId="0" xfId="0" applyAlignment="1"/>
    <xf numFmtId="3" fontId="0" fillId="0" borderId="14" xfId="0" applyNumberFormat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/>
    </xf>
    <xf numFmtId="0" fontId="9" fillId="3" borderId="32" xfId="0" applyFont="1" applyFill="1" applyBorder="1" applyAlignment="1">
      <alignment horizontal="right"/>
    </xf>
    <xf numFmtId="164" fontId="9" fillId="3" borderId="25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0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</cellXfs>
  <cellStyles count="1">
    <cellStyle name="Normal" xfId="0" builtinId="0"/>
  </cellStyles>
  <dxfs count="13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B0F0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 patternType="solid">
          <fgColor indexed="64"/>
          <bgColor rgb="FF92D050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4" formatCode="[$$-340A]\ #,##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FFFF99"/>
      <color rgb="FFFFCC9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3:K34" totalsRowShown="0" headerRowDxfId="12" dataDxfId="11">
  <autoFilter ref="A3:K34"/>
  <tableColumns count="11">
    <tableColumn id="1" name="Nº" dataDxfId="10"/>
    <tableColumn id="2" name="Clínica u Hospital" dataDxfId="9"/>
    <tableColumn id="3" name="Monto Neto" dataDxfId="8"/>
    <tableColumn id="4" name="Realizado" dataDxfId="7"/>
    <tableColumn id="5" name="Presupuesto" dataDxfId="6"/>
    <tableColumn id="6" name="O/v" dataDxfId="5"/>
    <tableColumn id="7" name="O/C" dataDxfId="4"/>
    <tableColumn id="8" name="Guia de despacho" dataDxfId="3"/>
    <tableColumn id="9" name="Factura " dataDxfId="2"/>
    <tableColumn id="10" name="Entregado" dataDxfId="0"/>
    <tableColumn id="11" name="Encargad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"/>
  <sheetViews>
    <sheetView topLeftCell="A52" workbookViewId="0">
      <selection activeCell="H65" sqref="H65"/>
    </sheetView>
  </sheetViews>
  <sheetFormatPr baseColWidth="10" defaultRowHeight="15" x14ac:dyDescent="0.25"/>
  <cols>
    <col min="2" max="2" width="34.5703125" customWidth="1"/>
    <col min="3" max="3" width="41.7109375" customWidth="1"/>
    <col min="4" max="4" width="14.7109375" customWidth="1"/>
    <col min="5" max="5" width="13.5703125" customWidth="1"/>
    <col min="6" max="6" width="12.7109375" customWidth="1"/>
  </cols>
  <sheetData>
    <row r="1" spans="2:6" ht="15.75" thickBot="1" x14ac:dyDescent="0.3">
      <c r="B1" s="44"/>
    </row>
    <row r="2" spans="2:6" ht="15.75" thickBot="1" x14ac:dyDescent="0.3">
      <c r="B2" s="41"/>
      <c r="C2" s="61" t="s">
        <v>20</v>
      </c>
      <c r="D2" s="30"/>
      <c r="E2" s="30"/>
      <c r="F2" s="31"/>
    </row>
    <row r="3" spans="2:6" x14ac:dyDescent="0.25">
      <c r="B3" s="40" t="s">
        <v>21</v>
      </c>
      <c r="C3" s="54" t="s">
        <v>22</v>
      </c>
      <c r="D3" s="28"/>
      <c r="E3" s="28" t="s">
        <v>23</v>
      </c>
      <c r="F3" s="33"/>
    </row>
    <row r="4" spans="2:6" x14ac:dyDescent="0.25">
      <c r="B4" s="32" t="s">
        <v>24</v>
      </c>
      <c r="C4" s="55" t="s">
        <v>25</v>
      </c>
      <c r="D4" s="28"/>
      <c r="E4" s="28"/>
      <c r="F4" s="33"/>
    </row>
    <row r="5" spans="2:6" ht="15.75" thickBot="1" x14ac:dyDescent="0.3">
      <c r="B5" s="32" t="s">
        <v>26</v>
      </c>
      <c r="C5" s="55">
        <v>167572</v>
      </c>
      <c r="D5" s="28"/>
      <c r="E5" s="29" t="s">
        <v>27</v>
      </c>
      <c r="F5" s="33"/>
    </row>
    <row r="6" spans="2:6" ht="15.75" thickBot="1" x14ac:dyDescent="0.3">
      <c r="B6" s="32" t="s">
        <v>28</v>
      </c>
      <c r="C6" s="56"/>
      <c r="D6" s="28"/>
      <c r="E6" s="60"/>
      <c r="F6" s="33"/>
    </row>
    <row r="7" spans="2:6" x14ac:dyDescent="0.25">
      <c r="B7" s="34" t="s">
        <v>29</v>
      </c>
      <c r="C7" s="57">
        <v>29070</v>
      </c>
      <c r="D7" s="28"/>
      <c r="E7" s="28"/>
      <c r="F7" s="33"/>
    </row>
    <row r="8" spans="2:6" x14ac:dyDescent="0.25">
      <c r="B8" s="35" t="s">
        <v>30</v>
      </c>
      <c r="C8" s="58" t="s">
        <v>31</v>
      </c>
      <c r="D8" s="28"/>
      <c r="E8" s="28"/>
      <c r="F8" s="33"/>
    </row>
    <row r="9" spans="2:6" x14ac:dyDescent="0.25">
      <c r="B9" s="35" t="s">
        <v>32</v>
      </c>
      <c r="C9" s="58" t="s">
        <v>31</v>
      </c>
      <c r="D9" s="28"/>
      <c r="E9" s="28"/>
      <c r="F9" s="33"/>
    </row>
    <row r="10" spans="2:6" x14ac:dyDescent="0.25">
      <c r="B10" s="35" t="s">
        <v>33</v>
      </c>
      <c r="C10" s="58"/>
      <c r="D10" s="28"/>
      <c r="E10" s="28"/>
      <c r="F10" s="33"/>
    </row>
    <row r="11" spans="2:6" ht="15.75" thickBot="1" x14ac:dyDescent="0.3">
      <c r="B11" s="40" t="s">
        <v>34</v>
      </c>
      <c r="C11" s="59"/>
      <c r="D11" s="28"/>
      <c r="E11" s="28"/>
      <c r="F11" s="33"/>
    </row>
    <row r="12" spans="2:6" ht="15.75" thickBot="1" x14ac:dyDescent="0.3">
      <c r="B12" s="49" t="s">
        <v>35</v>
      </c>
      <c r="C12" s="50" t="s">
        <v>36</v>
      </c>
      <c r="D12" s="51" t="s">
        <v>37</v>
      </c>
      <c r="E12" s="52" t="s">
        <v>38</v>
      </c>
      <c r="F12" s="53" t="s">
        <v>39</v>
      </c>
    </row>
    <row r="13" spans="2:6" x14ac:dyDescent="0.25">
      <c r="B13" s="46">
        <v>3200000000</v>
      </c>
      <c r="C13" s="45" t="s">
        <v>31</v>
      </c>
      <c r="D13" s="47">
        <v>1</v>
      </c>
      <c r="E13" s="48" t="s">
        <v>40</v>
      </c>
      <c r="F13" s="36" t="s">
        <v>40</v>
      </c>
    </row>
    <row r="14" spans="2:6" ht="15.75" thickBot="1" x14ac:dyDescent="0.3">
      <c r="B14" s="37"/>
      <c r="C14" s="38"/>
      <c r="D14" s="42"/>
      <c r="E14" s="43" t="s">
        <v>41</v>
      </c>
      <c r="F14" s="39" t="s">
        <v>40</v>
      </c>
    </row>
    <row r="15" spans="2:6" ht="15.75" thickBot="1" x14ac:dyDescent="0.3"/>
    <row r="16" spans="2:6" ht="15.75" thickBot="1" x14ac:dyDescent="0.3">
      <c r="B16" s="41"/>
      <c r="C16" s="61" t="s">
        <v>43</v>
      </c>
      <c r="D16" s="30"/>
      <c r="E16" s="30"/>
      <c r="F16" s="31"/>
    </row>
    <row r="17" spans="2:6" x14ac:dyDescent="0.25">
      <c r="B17" s="40" t="s">
        <v>21</v>
      </c>
      <c r="C17" s="54" t="s">
        <v>145</v>
      </c>
      <c r="D17" s="28"/>
      <c r="E17" s="28" t="s">
        <v>23</v>
      </c>
      <c r="F17" s="33"/>
    </row>
    <row r="18" spans="2:6" x14ac:dyDescent="0.25">
      <c r="B18" s="32" t="s">
        <v>24</v>
      </c>
      <c r="C18" s="55" t="s">
        <v>47</v>
      </c>
      <c r="D18" s="28"/>
      <c r="E18" s="28"/>
      <c r="F18" s="33"/>
    </row>
    <row r="19" spans="2:6" ht="15.75" thickBot="1" x14ac:dyDescent="0.3">
      <c r="B19" s="32" t="s">
        <v>26</v>
      </c>
      <c r="C19" s="55">
        <v>167571</v>
      </c>
      <c r="D19" s="28"/>
      <c r="E19" s="29" t="s">
        <v>27</v>
      </c>
      <c r="F19" s="33"/>
    </row>
    <row r="20" spans="2:6" ht="15.75" thickBot="1" x14ac:dyDescent="0.3">
      <c r="B20" s="32" t="s">
        <v>28</v>
      </c>
      <c r="C20" s="56"/>
      <c r="D20" s="28"/>
      <c r="E20" s="60"/>
      <c r="F20" s="33"/>
    </row>
    <row r="21" spans="2:6" x14ac:dyDescent="0.25">
      <c r="B21" s="34" t="s">
        <v>29</v>
      </c>
      <c r="C21" s="57">
        <v>29071</v>
      </c>
      <c r="D21" s="28"/>
      <c r="E21" s="28"/>
      <c r="F21" s="33"/>
    </row>
    <row r="22" spans="2:6" x14ac:dyDescent="0.25">
      <c r="B22" s="35" t="s">
        <v>30</v>
      </c>
      <c r="C22" s="58" t="s">
        <v>31</v>
      </c>
      <c r="D22" s="28"/>
      <c r="E22" s="28"/>
      <c r="F22" s="33"/>
    </row>
    <row r="23" spans="2:6" x14ac:dyDescent="0.25">
      <c r="B23" s="35" t="s">
        <v>32</v>
      </c>
      <c r="C23" s="58" t="s">
        <v>31</v>
      </c>
      <c r="D23" s="28"/>
      <c r="E23" s="28"/>
      <c r="F23" s="33"/>
    </row>
    <row r="24" spans="2:6" x14ac:dyDescent="0.25">
      <c r="B24" s="35" t="s">
        <v>33</v>
      </c>
      <c r="C24" s="58"/>
      <c r="D24" s="28"/>
      <c r="E24" s="28"/>
      <c r="F24" s="33"/>
    </row>
    <row r="25" spans="2:6" ht="15.75" thickBot="1" x14ac:dyDescent="0.3">
      <c r="B25" s="40" t="s">
        <v>34</v>
      </c>
      <c r="C25" s="59"/>
      <c r="D25" s="28"/>
      <c r="E25" s="28"/>
      <c r="F25" s="33"/>
    </row>
    <row r="26" spans="2:6" ht="15.75" thickBot="1" x14ac:dyDescent="0.3">
      <c r="B26" s="49" t="s">
        <v>35</v>
      </c>
      <c r="C26" s="50" t="s">
        <v>36</v>
      </c>
      <c r="D26" s="51" t="s">
        <v>37</v>
      </c>
      <c r="E26" s="52" t="s">
        <v>38</v>
      </c>
      <c r="F26" s="53" t="s">
        <v>39</v>
      </c>
    </row>
    <row r="27" spans="2:6" x14ac:dyDescent="0.25">
      <c r="B27" s="46">
        <v>3200000000</v>
      </c>
      <c r="C27" s="45" t="s">
        <v>31</v>
      </c>
      <c r="D27" s="47">
        <v>1</v>
      </c>
      <c r="E27" s="62">
        <v>160000</v>
      </c>
      <c r="F27" s="63">
        <f>E27*D27</f>
        <v>160000</v>
      </c>
    </row>
    <row r="28" spans="2:6" ht="15.75" thickBot="1" x14ac:dyDescent="0.3">
      <c r="B28" s="37"/>
      <c r="C28" s="38"/>
      <c r="D28" s="42"/>
      <c r="E28" s="43" t="s">
        <v>41</v>
      </c>
      <c r="F28" s="64">
        <f>F27</f>
        <v>160000</v>
      </c>
    </row>
    <row r="29" spans="2:6" ht="15.75" thickBot="1" x14ac:dyDescent="0.3"/>
    <row r="30" spans="2:6" ht="15.75" thickBot="1" x14ac:dyDescent="0.3">
      <c r="B30" s="41"/>
      <c r="C30" s="61" t="s">
        <v>44</v>
      </c>
      <c r="D30" s="30"/>
      <c r="E30" s="30"/>
      <c r="F30" s="31"/>
    </row>
    <row r="31" spans="2:6" x14ac:dyDescent="0.25">
      <c r="B31" s="40" t="s">
        <v>21</v>
      </c>
      <c r="C31" s="54" t="s">
        <v>182</v>
      </c>
      <c r="D31" s="28"/>
      <c r="E31" s="28" t="s">
        <v>23</v>
      </c>
      <c r="F31" s="33"/>
    </row>
    <row r="32" spans="2:6" x14ac:dyDescent="0.25">
      <c r="B32" s="32" t="s">
        <v>24</v>
      </c>
      <c r="C32" s="55" t="s">
        <v>48</v>
      </c>
      <c r="D32" s="28"/>
      <c r="E32" s="28"/>
      <c r="F32" s="33"/>
    </row>
    <row r="33" spans="2:6" ht="15.75" thickBot="1" x14ac:dyDescent="0.3">
      <c r="B33" s="32" t="s">
        <v>26</v>
      </c>
      <c r="C33" s="55">
        <v>167570</v>
      </c>
      <c r="D33" s="28"/>
      <c r="E33" s="29" t="s">
        <v>27</v>
      </c>
      <c r="F33" s="33"/>
    </row>
    <row r="34" spans="2:6" ht="15.75" thickBot="1" x14ac:dyDescent="0.3">
      <c r="B34" s="32" t="s">
        <v>28</v>
      </c>
      <c r="C34" s="56"/>
      <c r="D34" s="28"/>
      <c r="E34" s="60"/>
      <c r="F34" s="33"/>
    </row>
    <row r="35" spans="2:6" x14ac:dyDescent="0.25">
      <c r="B35" s="34" t="s">
        <v>29</v>
      </c>
      <c r="C35" s="57">
        <v>29072</v>
      </c>
      <c r="D35" s="28"/>
      <c r="E35" s="28"/>
      <c r="F35" s="33"/>
    </row>
    <row r="36" spans="2:6" x14ac:dyDescent="0.25">
      <c r="B36" s="35" t="s">
        <v>30</v>
      </c>
      <c r="C36" s="58" t="s">
        <v>31</v>
      </c>
      <c r="D36" s="28"/>
      <c r="E36" s="28"/>
      <c r="F36" s="33"/>
    </row>
    <row r="37" spans="2:6" x14ac:dyDescent="0.25">
      <c r="B37" s="35" t="s">
        <v>32</v>
      </c>
      <c r="C37" s="58" t="s">
        <v>31</v>
      </c>
      <c r="D37" s="28"/>
      <c r="E37" s="28"/>
      <c r="F37" s="33"/>
    </row>
    <row r="38" spans="2:6" x14ac:dyDescent="0.25">
      <c r="B38" s="35" t="s">
        <v>33</v>
      </c>
      <c r="C38" s="58"/>
      <c r="D38" s="28"/>
      <c r="E38" s="28"/>
      <c r="F38" s="33"/>
    </row>
    <row r="39" spans="2:6" ht="15.75" thickBot="1" x14ac:dyDescent="0.3">
      <c r="B39" s="40" t="s">
        <v>34</v>
      </c>
      <c r="C39" s="59"/>
      <c r="D39" s="28"/>
      <c r="E39" s="28"/>
      <c r="F39" s="33"/>
    </row>
    <row r="40" spans="2:6" ht="15.75" thickBot="1" x14ac:dyDescent="0.3">
      <c r="B40" s="49" t="s">
        <v>35</v>
      </c>
      <c r="C40" s="50" t="s">
        <v>36</v>
      </c>
      <c r="D40" s="51" t="s">
        <v>37</v>
      </c>
      <c r="E40" s="52" t="s">
        <v>38</v>
      </c>
      <c r="F40" s="53" t="s">
        <v>39</v>
      </c>
    </row>
    <row r="41" spans="2:6" x14ac:dyDescent="0.25">
      <c r="B41" s="46">
        <v>3200000000</v>
      </c>
      <c r="C41" s="45" t="s">
        <v>31</v>
      </c>
      <c r="D41" s="47">
        <v>1</v>
      </c>
      <c r="E41" s="62">
        <v>645301</v>
      </c>
      <c r="F41" s="63">
        <f>E41*D41</f>
        <v>645301</v>
      </c>
    </row>
    <row r="42" spans="2:6" ht="15.75" thickBot="1" x14ac:dyDescent="0.3">
      <c r="B42" s="37"/>
      <c r="C42" s="38"/>
      <c r="D42" s="42"/>
      <c r="E42" s="43" t="s">
        <v>41</v>
      </c>
      <c r="F42" s="64">
        <f>SUM(F41)</f>
        <v>645301</v>
      </c>
    </row>
    <row r="43" spans="2:6" ht="15.75" thickBot="1" x14ac:dyDescent="0.3"/>
    <row r="44" spans="2:6" ht="15.75" thickBot="1" x14ac:dyDescent="0.3">
      <c r="B44" s="41"/>
      <c r="C44" s="61" t="s">
        <v>45</v>
      </c>
      <c r="D44" s="30"/>
      <c r="E44" s="30"/>
      <c r="F44" s="31"/>
    </row>
    <row r="45" spans="2:6" x14ac:dyDescent="0.25">
      <c r="B45" s="40" t="s">
        <v>21</v>
      </c>
      <c r="C45" s="54" t="s">
        <v>103</v>
      </c>
      <c r="D45" s="28"/>
      <c r="E45" s="28" t="s">
        <v>23</v>
      </c>
      <c r="F45" s="33"/>
    </row>
    <row r="46" spans="2:6" x14ac:dyDescent="0.25">
      <c r="B46" s="32" t="s">
        <v>24</v>
      </c>
      <c r="C46" s="55" t="s">
        <v>13</v>
      </c>
      <c r="D46" s="28"/>
      <c r="E46" s="28"/>
      <c r="F46" s="33"/>
    </row>
    <row r="47" spans="2:6" ht="15.75" thickBot="1" x14ac:dyDescent="0.3">
      <c r="B47" s="32" t="s">
        <v>26</v>
      </c>
      <c r="C47" s="55">
        <v>168058</v>
      </c>
      <c r="D47" s="28"/>
      <c r="E47" s="29" t="s">
        <v>27</v>
      </c>
      <c r="F47" s="33"/>
    </row>
    <row r="48" spans="2:6" ht="15.75" thickBot="1" x14ac:dyDescent="0.3">
      <c r="B48" s="32" t="s">
        <v>28</v>
      </c>
      <c r="C48" s="56"/>
      <c r="D48" s="28"/>
      <c r="E48" s="60"/>
      <c r="F48" s="33"/>
    </row>
    <row r="49" spans="2:6" x14ac:dyDescent="0.25">
      <c r="B49" s="34" t="s">
        <v>29</v>
      </c>
      <c r="C49" s="57">
        <v>29317</v>
      </c>
      <c r="D49" s="28"/>
      <c r="E49" s="28"/>
      <c r="F49" s="33"/>
    </row>
    <row r="50" spans="2:6" x14ac:dyDescent="0.25">
      <c r="B50" s="35" t="s">
        <v>30</v>
      </c>
      <c r="C50" s="58" t="s">
        <v>31</v>
      </c>
      <c r="D50" s="28"/>
      <c r="E50" s="28"/>
      <c r="F50" s="33"/>
    </row>
    <row r="51" spans="2:6" x14ac:dyDescent="0.25">
      <c r="B51" s="35" t="s">
        <v>32</v>
      </c>
      <c r="C51" s="58" t="s">
        <v>31</v>
      </c>
      <c r="D51" s="28"/>
      <c r="E51" s="28"/>
      <c r="F51" s="33"/>
    </row>
    <row r="52" spans="2:6" x14ac:dyDescent="0.25">
      <c r="B52" s="35" t="s">
        <v>33</v>
      </c>
      <c r="C52" s="58"/>
      <c r="D52" s="28"/>
      <c r="E52" s="28"/>
      <c r="F52" s="33"/>
    </row>
    <row r="53" spans="2:6" ht="15.75" thickBot="1" x14ac:dyDescent="0.3">
      <c r="B53" s="40" t="s">
        <v>34</v>
      </c>
      <c r="C53" s="59"/>
      <c r="D53" s="28"/>
      <c r="E53" s="28"/>
      <c r="F53" s="33"/>
    </row>
    <row r="54" spans="2:6" ht="15.75" thickBot="1" x14ac:dyDescent="0.3">
      <c r="B54" s="49" t="s">
        <v>35</v>
      </c>
      <c r="C54" s="50" t="s">
        <v>36</v>
      </c>
      <c r="D54" s="51" t="s">
        <v>37</v>
      </c>
      <c r="E54" s="52" t="s">
        <v>38</v>
      </c>
      <c r="F54" s="53" t="s">
        <v>39</v>
      </c>
    </row>
    <row r="55" spans="2:6" x14ac:dyDescent="0.25">
      <c r="B55" s="46">
        <v>3200000000</v>
      </c>
      <c r="C55" s="45" t="s">
        <v>31</v>
      </c>
      <c r="D55" s="47">
        <v>1</v>
      </c>
      <c r="E55" s="62">
        <v>2400000</v>
      </c>
      <c r="F55" s="63">
        <f>E55*D55</f>
        <v>2400000</v>
      </c>
    </row>
    <row r="56" spans="2:6" ht="15.75" thickBot="1" x14ac:dyDescent="0.3">
      <c r="B56" s="37"/>
      <c r="C56" s="38"/>
      <c r="D56" s="42"/>
      <c r="E56" s="43" t="s">
        <v>41</v>
      </c>
      <c r="F56" s="64">
        <f>F55</f>
        <v>2400000</v>
      </c>
    </row>
    <row r="57" spans="2:6" ht="15.75" thickBot="1" x14ac:dyDescent="0.3"/>
    <row r="58" spans="2:6" ht="15.75" thickBot="1" x14ac:dyDescent="0.3">
      <c r="B58" s="41"/>
      <c r="C58" s="61" t="s">
        <v>46</v>
      </c>
      <c r="D58" s="30"/>
      <c r="E58" s="30"/>
      <c r="F58" s="31"/>
    </row>
    <row r="59" spans="2:6" x14ac:dyDescent="0.25">
      <c r="B59" s="40" t="s">
        <v>21</v>
      </c>
      <c r="C59" s="54" t="s">
        <v>82</v>
      </c>
      <c r="D59" s="28"/>
      <c r="E59" s="28" t="s">
        <v>23</v>
      </c>
      <c r="F59" s="33"/>
    </row>
    <row r="60" spans="2:6" x14ac:dyDescent="0.25">
      <c r="B60" s="32" t="s">
        <v>24</v>
      </c>
      <c r="C60" s="55" t="s">
        <v>118</v>
      </c>
      <c r="D60" s="28"/>
      <c r="E60" s="28"/>
      <c r="F60" s="33"/>
    </row>
    <row r="61" spans="2:6" ht="15.75" thickBot="1" x14ac:dyDescent="0.3">
      <c r="B61" s="32" t="s">
        <v>26</v>
      </c>
      <c r="C61" s="55">
        <v>168098</v>
      </c>
      <c r="D61" s="28"/>
      <c r="E61" s="29" t="s">
        <v>27</v>
      </c>
      <c r="F61" s="33"/>
    </row>
    <row r="62" spans="2:6" ht="15.75" thickBot="1" x14ac:dyDescent="0.3">
      <c r="B62" s="32" t="s">
        <v>28</v>
      </c>
      <c r="C62" s="56"/>
      <c r="D62" s="28"/>
      <c r="E62" s="60"/>
      <c r="F62" s="33"/>
    </row>
    <row r="63" spans="2:6" x14ac:dyDescent="0.25">
      <c r="B63" s="34" t="s">
        <v>29</v>
      </c>
      <c r="C63" s="57">
        <v>29438</v>
      </c>
      <c r="D63" s="28"/>
      <c r="E63" s="28"/>
      <c r="F63" s="33"/>
    </row>
    <row r="64" spans="2:6" x14ac:dyDescent="0.25">
      <c r="B64" s="35" t="s">
        <v>30</v>
      </c>
      <c r="C64" s="58">
        <v>733182</v>
      </c>
      <c r="D64" s="28"/>
      <c r="E64" s="28"/>
      <c r="F64" s="33"/>
    </row>
    <row r="65" spans="2:6" x14ac:dyDescent="0.25">
      <c r="B65" s="35" t="s">
        <v>32</v>
      </c>
      <c r="C65" s="58">
        <v>7171</v>
      </c>
      <c r="D65" s="28"/>
      <c r="E65" s="28"/>
      <c r="F65" s="33"/>
    </row>
    <row r="66" spans="2:6" x14ac:dyDescent="0.25">
      <c r="B66" s="35" t="s">
        <v>33</v>
      </c>
      <c r="C66" s="58"/>
      <c r="D66" s="28"/>
      <c r="E66" s="28"/>
      <c r="F66" s="33"/>
    </row>
    <row r="67" spans="2:6" ht="15.75" thickBot="1" x14ac:dyDescent="0.3">
      <c r="B67" s="40" t="s">
        <v>34</v>
      </c>
      <c r="C67" s="59"/>
      <c r="D67" s="28"/>
      <c r="E67" s="28"/>
      <c r="F67" s="33"/>
    </row>
    <row r="68" spans="2:6" ht="15.75" thickBot="1" x14ac:dyDescent="0.3">
      <c r="B68" s="49" t="s">
        <v>35</v>
      </c>
      <c r="C68" s="50" t="s">
        <v>36</v>
      </c>
      <c r="D68" s="51" t="s">
        <v>37</v>
      </c>
      <c r="E68" s="52" t="s">
        <v>38</v>
      </c>
      <c r="F68" s="53" t="s">
        <v>39</v>
      </c>
    </row>
    <row r="69" spans="2:6" x14ac:dyDescent="0.25">
      <c r="B69" s="76" t="s">
        <v>119</v>
      </c>
      <c r="C69" s="78" t="s">
        <v>120</v>
      </c>
      <c r="D69" s="79">
        <v>4</v>
      </c>
      <c r="E69" s="80">
        <v>360000</v>
      </c>
      <c r="F69" s="80">
        <f>E69*D69</f>
        <v>1440000</v>
      </c>
    </row>
    <row r="70" spans="2:6" ht="15.75" thickBot="1" x14ac:dyDescent="0.3">
      <c r="B70" s="37"/>
      <c r="C70" s="38"/>
      <c r="D70" s="42"/>
      <c r="E70" s="43" t="s">
        <v>41</v>
      </c>
      <c r="F70" s="82">
        <f>SUM(F69:F69)</f>
        <v>1440000</v>
      </c>
    </row>
    <row r="72" spans="2:6" x14ac:dyDescent="0.25">
      <c r="E72" s="83" t="s">
        <v>69</v>
      </c>
      <c r="F72" s="84">
        <f>F70+F56+F42+F28</f>
        <v>4645301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7"/>
  <sheetViews>
    <sheetView topLeftCell="A7" workbookViewId="0">
      <selection activeCell="G18" sqref="G18"/>
    </sheetView>
  </sheetViews>
  <sheetFormatPr baseColWidth="10" defaultRowHeight="15" x14ac:dyDescent="0.25"/>
  <cols>
    <col min="2" max="2" width="36" customWidth="1"/>
    <col min="3" max="3" width="47.85546875" customWidth="1"/>
    <col min="4" max="4" width="14.7109375" customWidth="1"/>
    <col min="5" max="5" width="12.5703125" customWidth="1"/>
    <col min="6" max="6" width="15.140625" customWidth="1"/>
  </cols>
  <sheetData>
    <row r="1" spans="2:6" ht="15.75" thickBot="1" x14ac:dyDescent="0.3"/>
    <row r="2" spans="2:6" ht="15.75" thickBot="1" x14ac:dyDescent="0.3">
      <c r="B2" s="41"/>
      <c r="C2" s="61" t="s">
        <v>49</v>
      </c>
      <c r="D2" s="30"/>
      <c r="E2" s="30"/>
      <c r="F2" s="31"/>
    </row>
    <row r="3" spans="2:6" x14ac:dyDescent="0.25">
      <c r="B3" s="40" t="s">
        <v>21</v>
      </c>
      <c r="C3" s="54" t="s">
        <v>71</v>
      </c>
      <c r="D3" s="28"/>
      <c r="E3" s="28" t="s">
        <v>23</v>
      </c>
      <c r="F3" s="33"/>
    </row>
    <row r="4" spans="2:6" x14ac:dyDescent="0.25">
      <c r="B4" s="32" t="s">
        <v>24</v>
      </c>
      <c r="C4" s="85" t="s">
        <v>70</v>
      </c>
      <c r="D4" s="28"/>
      <c r="E4" s="28"/>
      <c r="F4" s="33"/>
    </row>
    <row r="5" spans="2:6" ht="15.75" thickBot="1" x14ac:dyDescent="0.3">
      <c r="B5" s="32" t="s">
        <v>26</v>
      </c>
      <c r="C5" s="55">
        <v>165248</v>
      </c>
      <c r="D5" s="28"/>
      <c r="E5" s="29" t="s">
        <v>27</v>
      </c>
      <c r="F5" s="33"/>
    </row>
    <row r="6" spans="2:6" ht="15.75" thickBot="1" x14ac:dyDescent="0.3">
      <c r="B6" s="32" t="s">
        <v>28</v>
      </c>
      <c r="C6" s="56"/>
      <c r="D6" s="28"/>
      <c r="E6" s="60"/>
      <c r="F6" s="33"/>
    </row>
    <row r="7" spans="2:6" x14ac:dyDescent="0.25">
      <c r="B7" s="34" t="s">
        <v>29</v>
      </c>
      <c r="C7" s="57">
        <v>27784</v>
      </c>
      <c r="D7" s="28"/>
      <c r="E7" s="28"/>
      <c r="F7" s="33"/>
    </row>
    <row r="8" spans="2:6" x14ac:dyDescent="0.25">
      <c r="B8" s="35" t="s">
        <v>30</v>
      </c>
      <c r="C8" s="58">
        <v>87</v>
      </c>
      <c r="D8" s="28"/>
      <c r="E8" s="28"/>
      <c r="F8" s="33"/>
    </row>
    <row r="9" spans="2:6" x14ac:dyDescent="0.25">
      <c r="B9" s="35" t="s">
        <v>32</v>
      </c>
      <c r="C9" s="58">
        <v>90095</v>
      </c>
      <c r="D9" s="28"/>
      <c r="E9" s="28"/>
      <c r="F9" s="33"/>
    </row>
    <row r="10" spans="2:6" x14ac:dyDescent="0.25">
      <c r="B10" s="35" t="s">
        <v>33</v>
      </c>
      <c r="C10" s="58"/>
      <c r="D10" s="28"/>
      <c r="E10" s="28"/>
      <c r="F10" s="33"/>
    </row>
    <row r="11" spans="2:6" ht="15.75" thickBot="1" x14ac:dyDescent="0.3">
      <c r="B11" s="40" t="s">
        <v>34</v>
      </c>
      <c r="C11" s="59"/>
      <c r="D11" s="28"/>
      <c r="E11" s="28"/>
      <c r="F11" s="33"/>
    </row>
    <row r="12" spans="2:6" ht="15.75" thickBot="1" x14ac:dyDescent="0.3">
      <c r="B12" s="49" t="s">
        <v>35</v>
      </c>
      <c r="C12" s="50" t="s">
        <v>36</v>
      </c>
      <c r="D12" s="51" t="s">
        <v>37</v>
      </c>
      <c r="E12" s="52" t="s">
        <v>38</v>
      </c>
      <c r="F12" s="53" t="s">
        <v>39</v>
      </c>
    </row>
    <row r="13" spans="2:6" x14ac:dyDescent="0.25">
      <c r="B13" s="46" t="s">
        <v>73</v>
      </c>
      <c r="C13" s="45" t="s">
        <v>72</v>
      </c>
      <c r="D13" s="47">
        <v>1</v>
      </c>
      <c r="E13" s="62">
        <v>180000</v>
      </c>
      <c r="F13" s="63">
        <f>E13*D13</f>
        <v>180000</v>
      </c>
    </row>
    <row r="14" spans="2:6" ht="15.75" thickBot="1" x14ac:dyDescent="0.3">
      <c r="B14" s="37"/>
      <c r="C14" s="38"/>
      <c r="D14" s="42"/>
      <c r="E14" s="43" t="s">
        <v>41</v>
      </c>
      <c r="F14" s="64">
        <f>F13</f>
        <v>180000</v>
      </c>
    </row>
    <row r="15" spans="2:6" ht="15.75" thickBot="1" x14ac:dyDescent="0.3"/>
    <row r="16" spans="2:6" ht="15.75" thickBot="1" x14ac:dyDescent="0.3">
      <c r="B16" s="41"/>
      <c r="C16" s="61" t="s">
        <v>50</v>
      </c>
      <c r="D16" s="30"/>
      <c r="E16" s="30"/>
      <c r="F16" s="31"/>
    </row>
    <row r="17" spans="2:6" x14ac:dyDescent="0.25">
      <c r="B17" s="40" t="s">
        <v>21</v>
      </c>
      <c r="C17" s="54" t="s">
        <v>75</v>
      </c>
      <c r="D17" s="28"/>
      <c r="E17" s="28" t="s">
        <v>23</v>
      </c>
      <c r="F17" s="33"/>
    </row>
    <row r="18" spans="2:6" x14ac:dyDescent="0.25">
      <c r="B18" s="32" t="s">
        <v>24</v>
      </c>
      <c r="C18" s="55" t="s">
        <v>74</v>
      </c>
      <c r="D18" s="28"/>
      <c r="E18" s="28"/>
      <c r="F18" s="33"/>
    </row>
    <row r="19" spans="2:6" ht="15.75" thickBot="1" x14ac:dyDescent="0.3">
      <c r="B19" s="32" t="s">
        <v>26</v>
      </c>
      <c r="C19" s="55">
        <v>162035</v>
      </c>
      <c r="D19" s="28"/>
      <c r="E19" s="29" t="s">
        <v>27</v>
      </c>
      <c r="F19" s="33"/>
    </row>
    <row r="20" spans="2:6" ht="15.75" thickBot="1" x14ac:dyDescent="0.3">
      <c r="B20" s="32" t="s">
        <v>28</v>
      </c>
      <c r="C20" s="56"/>
      <c r="D20" s="28"/>
      <c r="E20" s="60"/>
      <c r="F20" s="33"/>
    </row>
    <row r="21" spans="2:6" x14ac:dyDescent="0.25">
      <c r="B21" s="34" t="s">
        <v>29</v>
      </c>
      <c r="C21" s="57">
        <v>25876</v>
      </c>
      <c r="D21" s="28"/>
      <c r="E21" s="28"/>
      <c r="F21" s="33"/>
    </row>
    <row r="22" spans="2:6" x14ac:dyDescent="0.25">
      <c r="B22" s="35" t="s">
        <v>30</v>
      </c>
      <c r="C22" s="58" t="s">
        <v>89</v>
      </c>
      <c r="D22" s="28"/>
      <c r="E22" s="28"/>
      <c r="F22" s="33"/>
    </row>
    <row r="23" spans="2:6" x14ac:dyDescent="0.25">
      <c r="B23" s="35" t="s">
        <v>32</v>
      </c>
      <c r="C23" s="58">
        <v>7161</v>
      </c>
      <c r="D23" s="28"/>
      <c r="E23" s="28"/>
      <c r="F23" s="33"/>
    </row>
    <row r="24" spans="2:6" x14ac:dyDescent="0.25">
      <c r="B24" s="35" t="s">
        <v>33</v>
      </c>
      <c r="C24" s="58"/>
      <c r="D24" s="28"/>
      <c r="E24" s="28"/>
      <c r="F24" s="33"/>
    </row>
    <row r="25" spans="2:6" ht="15.75" thickBot="1" x14ac:dyDescent="0.3">
      <c r="B25" s="40" t="s">
        <v>34</v>
      </c>
      <c r="C25" s="59"/>
      <c r="D25" s="28"/>
      <c r="E25" s="28"/>
      <c r="F25" s="33"/>
    </row>
    <row r="26" spans="2:6" ht="15.75" thickBot="1" x14ac:dyDescent="0.3">
      <c r="B26" s="49" t="s">
        <v>35</v>
      </c>
      <c r="C26" s="50" t="s">
        <v>36</v>
      </c>
      <c r="D26" s="51" t="s">
        <v>37</v>
      </c>
      <c r="E26" s="52" t="s">
        <v>38</v>
      </c>
      <c r="F26" s="53" t="s">
        <v>39</v>
      </c>
    </row>
    <row r="27" spans="2:6" x14ac:dyDescent="0.25">
      <c r="B27" s="46" t="s">
        <v>76</v>
      </c>
      <c r="C27" s="45" t="s">
        <v>77</v>
      </c>
      <c r="D27" s="47">
        <v>10</v>
      </c>
      <c r="E27" s="62">
        <v>49302</v>
      </c>
      <c r="F27" s="63">
        <f>E27*D27</f>
        <v>493020</v>
      </c>
    </row>
    <row r="28" spans="2:6" ht="15.75" thickBot="1" x14ac:dyDescent="0.3">
      <c r="B28" s="37"/>
      <c r="C28" s="38"/>
      <c r="D28" s="42"/>
      <c r="E28" s="43" t="s">
        <v>41</v>
      </c>
      <c r="F28" s="64">
        <f>F27</f>
        <v>493020</v>
      </c>
    </row>
    <row r="29" spans="2:6" ht="15.75" thickBot="1" x14ac:dyDescent="0.3"/>
    <row r="30" spans="2:6" ht="15.75" thickBot="1" x14ac:dyDescent="0.3">
      <c r="B30" s="41"/>
      <c r="C30" s="61" t="s">
        <v>51</v>
      </c>
      <c r="D30" s="30"/>
      <c r="E30" s="30"/>
      <c r="F30" s="31"/>
    </row>
    <row r="31" spans="2:6" x14ac:dyDescent="0.25">
      <c r="B31" s="40" t="s">
        <v>21</v>
      </c>
      <c r="C31" s="54" t="s">
        <v>79</v>
      </c>
      <c r="D31" s="28"/>
      <c r="E31" s="28" t="s">
        <v>23</v>
      </c>
      <c r="F31" s="33"/>
    </row>
    <row r="32" spans="2:6" x14ac:dyDescent="0.25">
      <c r="B32" s="32" t="s">
        <v>24</v>
      </c>
      <c r="C32" s="55" t="s">
        <v>68</v>
      </c>
      <c r="D32" s="28"/>
      <c r="E32" s="28"/>
      <c r="F32" s="33"/>
    </row>
    <row r="33" spans="2:6" ht="15.75" thickBot="1" x14ac:dyDescent="0.3">
      <c r="B33" s="32" t="s">
        <v>26</v>
      </c>
      <c r="C33" s="55">
        <v>165249</v>
      </c>
      <c r="D33" s="28"/>
      <c r="E33" s="29" t="s">
        <v>27</v>
      </c>
      <c r="F33" s="33"/>
    </row>
    <row r="34" spans="2:6" ht="15.75" thickBot="1" x14ac:dyDescent="0.3">
      <c r="B34" s="32" t="s">
        <v>28</v>
      </c>
      <c r="C34" s="56"/>
      <c r="D34" s="28"/>
      <c r="E34" s="60"/>
      <c r="F34" s="33"/>
    </row>
    <row r="35" spans="2:6" x14ac:dyDescent="0.25">
      <c r="B35" s="34" t="s">
        <v>29</v>
      </c>
      <c r="C35" s="57">
        <v>27770</v>
      </c>
      <c r="D35" s="28"/>
      <c r="E35" s="28"/>
      <c r="F35" s="33"/>
    </row>
    <row r="36" spans="2:6" x14ac:dyDescent="0.25">
      <c r="B36" s="35" t="s">
        <v>30</v>
      </c>
      <c r="C36" s="58">
        <v>186</v>
      </c>
      <c r="D36" s="28"/>
      <c r="E36" s="28"/>
      <c r="F36" s="33"/>
    </row>
    <row r="37" spans="2:6" x14ac:dyDescent="0.25">
      <c r="B37" s="35" t="s">
        <v>32</v>
      </c>
      <c r="C37" s="58">
        <v>7063</v>
      </c>
      <c r="D37" s="28"/>
      <c r="E37" s="28"/>
      <c r="F37" s="33"/>
    </row>
    <row r="38" spans="2:6" x14ac:dyDescent="0.25">
      <c r="B38" s="35" t="s">
        <v>33</v>
      </c>
      <c r="C38" s="58"/>
      <c r="D38" s="28"/>
      <c r="E38" s="28"/>
      <c r="F38" s="33"/>
    </row>
    <row r="39" spans="2:6" ht="15.75" thickBot="1" x14ac:dyDescent="0.3">
      <c r="B39" s="40" t="s">
        <v>34</v>
      </c>
      <c r="C39" s="59"/>
      <c r="D39" s="28"/>
      <c r="E39" s="28"/>
      <c r="F39" s="33"/>
    </row>
    <row r="40" spans="2:6" ht="15.75" thickBot="1" x14ac:dyDescent="0.3">
      <c r="B40" s="49" t="s">
        <v>35</v>
      </c>
      <c r="C40" s="50" t="s">
        <v>36</v>
      </c>
      <c r="D40" s="51" t="s">
        <v>37</v>
      </c>
      <c r="E40" s="52" t="s">
        <v>38</v>
      </c>
      <c r="F40" s="53" t="s">
        <v>39</v>
      </c>
    </row>
    <row r="41" spans="2:6" x14ac:dyDescent="0.25">
      <c r="B41" s="46">
        <v>9910000003</v>
      </c>
      <c r="C41" s="45" t="s">
        <v>78</v>
      </c>
      <c r="D41" s="47">
        <v>1</v>
      </c>
      <c r="E41" s="62">
        <v>128432</v>
      </c>
      <c r="F41" s="63">
        <f>E41*D41</f>
        <v>128432</v>
      </c>
    </row>
    <row r="42" spans="2:6" ht="15.75" thickBot="1" x14ac:dyDescent="0.3">
      <c r="B42" s="37"/>
      <c r="C42" s="38"/>
      <c r="D42" s="42"/>
      <c r="E42" s="43" t="s">
        <v>41</v>
      </c>
      <c r="F42" s="64">
        <f>F41</f>
        <v>128432</v>
      </c>
    </row>
    <row r="43" spans="2:6" ht="15.75" thickBot="1" x14ac:dyDescent="0.3"/>
    <row r="44" spans="2:6" ht="15.75" thickBot="1" x14ac:dyDescent="0.3">
      <c r="B44" s="41"/>
      <c r="C44" s="61" t="s">
        <v>52</v>
      </c>
      <c r="D44" s="30"/>
      <c r="E44" s="30"/>
      <c r="F44" s="31"/>
    </row>
    <row r="45" spans="2:6" x14ac:dyDescent="0.25">
      <c r="B45" s="40" t="s">
        <v>21</v>
      </c>
      <c r="C45" s="54" t="s">
        <v>82</v>
      </c>
      <c r="D45" s="28"/>
      <c r="E45" s="28" t="s">
        <v>23</v>
      </c>
      <c r="F45" s="33"/>
    </row>
    <row r="46" spans="2:6" x14ac:dyDescent="0.25">
      <c r="B46" s="32" t="s">
        <v>24</v>
      </c>
      <c r="C46" s="55" t="s">
        <v>81</v>
      </c>
      <c r="D46" s="28"/>
      <c r="E46" s="28"/>
      <c r="F46" s="33"/>
    </row>
    <row r="47" spans="2:6" ht="15.75" thickBot="1" x14ac:dyDescent="0.3">
      <c r="B47" s="32" t="s">
        <v>26</v>
      </c>
      <c r="C47" s="55">
        <v>164966</v>
      </c>
      <c r="D47" s="28"/>
      <c r="E47" s="29" t="s">
        <v>27</v>
      </c>
      <c r="F47" s="33"/>
    </row>
    <row r="48" spans="2:6" ht="15.75" thickBot="1" x14ac:dyDescent="0.3">
      <c r="B48" s="32" t="s">
        <v>28</v>
      </c>
      <c r="C48" s="56"/>
      <c r="D48" s="28"/>
      <c r="E48" s="60"/>
      <c r="F48" s="33"/>
    </row>
    <row r="49" spans="2:6" x14ac:dyDescent="0.25">
      <c r="B49" s="34" t="s">
        <v>29</v>
      </c>
      <c r="C49" s="57">
        <v>27481</v>
      </c>
      <c r="D49" s="28"/>
      <c r="E49" s="28"/>
      <c r="F49" s="33"/>
    </row>
    <row r="50" spans="2:6" x14ac:dyDescent="0.25">
      <c r="B50" s="35" t="s">
        <v>30</v>
      </c>
      <c r="C50" s="58">
        <v>733726</v>
      </c>
      <c r="D50" s="28"/>
      <c r="E50" s="28"/>
      <c r="F50" s="33"/>
    </row>
    <row r="51" spans="2:6" x14ac:dyDescent="0.25">
      <c r="B51" s="35" t="s">
        <v>32</v>
      </c>
      <c r="C51" s="58">
        <v>7170</v>
      </c>
      <c r="D51" s="28"/>
      <c r="E51" s="28"/>
      <c r="F51" s="33"/>
    </row>
    <row r="52" spans="2:6" x14ac:dyDescent="0.25">
      <c r="B52" s="35" t="s">
        <v>33</v>
      </c>
      <c r="C52" s="58"/>
      <c r="D52" s="28"/>
      <c r="E52" s="28"/>
      <c r="F52" s="33"/>
    </row>
    <row r="53" spans="2:6" ht="15.75" thickBot="1" x14ac:dyDescent="0.3">
      <c r="B53" s="40" t="s">
        <v>34</v>
      </c>
      <c r="C53" s="59"/>
      <c r="D53" s="28"/>
      <c r="E53" s="28"/>
      <c r="F53" s="33"/>
    </row>
    <row r="54" spans="2:6" ht="15.75" thickBot="1" x14ac:dyDescent="0.3">
      <c r="B54" s="49" t="s">
        <v>35</v>
      </c>
      <c r="C54" s="50" t="s">
        <v>36</v>
      </c>
      <c r="D54" s="51" t="s">
        <v>37</v>
      </c>
      <c r="E54" s="52" t="s">
        <v>38</v>
      </c>
      <c r="F54" s="53" t="s">
        <v>39</v>
      </c>
    </row>
    <row r="55" spans="2:6" x14ac:dyDescent="0.25">
      <c r="B55" s="46" t="s">
        <v>83</v>
      </c>
      <c r="C55" s="45" t="s">
        <v>84</v>
      </c>
      <c r="D55" s="47">
        <v>4</v>
      </c>
      <c r="E55" s="62">
        <v>85140</v>
      </c>
      <c r="F55" s="63">
        <f>E55*D55</f>
        <v>340560</v>
      </c>
    </row>
    <row r="56" spans="2:6" ht="15.75" thickBot="1" x14ac:dyDescent="0.3">
      <c r="B56" s="37"/>
      <c r="C56" s="38"/>
      <c r="D56" s="42"/>
      <c r="E56" s="43" t="s">
        <v>41</v>
      </c>
      <c r="F56" s="64">
        <f>F55</f>
        <v>340560</v>
      </c>
    </row>
    <row r="57" spans="2:6" ht="15.75" thickBot="1" x14ac:dyDescent="0.3"/>
    <row r="58" spans="2:6" ht="15.75" thickBot="1" x14ac:dyDescent="0.3">
      <c r="B58" s="41"/>
      <c r="C58" s="61" t="s">
        <v>53</v>
      </c>
      <c r="D58" s="30"/>
      <c r="E58" s="30"/>
      <c r="F58" s="31"/>
    </row>
    <row r="59" spans="2:6" x14ac:dyDescent="0.25">
      <c r="B59" s="40" t="s">
        <v>21</v>
      </c>
      <c r="C59" s="54" t="s">
        <v>102</v>
      </c>
      <c r="D59" s="28"/>
      <c r="E59" s="28" t="s">
        <v>23</v>
      </c>
      <c r="F59" s="33"/>
    </row>
    <row r="60" spans="2:6" x14ac:dyDescent="0.25">
      <c r="B60" s="32" t="s">
        <v>24</v>
      </c>
      <c r="C60" s="55" t="s">
        <v>101</v>
      </c>
      <c r="D60" s="28"/>
      <c r="E60" s="28"/>
      <c r="F60" s="33"/>
    </row>
    <row r="61" spans="2:6" ht="15.75" thickBot="1" x14ac:dyDescent="0.3">
      <c r="B61" s="32" t="s">
        <v>26</v>
      </c>
      <c r="C61" s="55">
        <v>165519</v>
      </c>
      <c r="D61" s="28"/>
      <c r="E61" s="29" t="s">
        <v>27</v>
      </c>
      <c r="F61" s="33"/>
    </row>
    <row r="62" spans="2:6" ht="15.75" thickBot="1" x14ac:dyDescent="0.3">
      <c r="B62" s="32" t="s">
        <v>28</v>
      </c>
      <c r="C62" s="56"/>
      <c r="D62" s="28"/>
      <c r="E62" s="60"/>
      <c r="F62" s="33"/>
    </row>
    <row r="63" spans="2:6" x14ac:dyDescent="0.25">
      <c r="B63" s="34" t="s">
        <v>29</v>
      </c>
      <c r="C63" s="57">
        <v>27804</v>
      </c>
      <c r="D63" s="28"/>
      <c r="E63" s="28"/>
      <c r="F63" s="33"/>
    </row>
    <row r="64" spans="2:6" x14ac:dyDescent="0.25">
      <c r="B64" s="35" t="s">
        <v>30</v>
      </c>
      <c r="C64" s="58" t="s">
        <v>100</v>
      </c>
      <c r="D64" s="28"/>
      <c r="E64" s="28"/>
      <c r="F64" s="33"/>
    </row>
    <row r="65" spans="2:6" x14ac:dyDescent="0.25">
      <c r="B65" s="35" t="s">
        <v>32</v>
      </c>
      <c r="C65" s="58">
        <v>5603</v>
      </c>
      <c r="D65" s="28"/>
      <c r="E65" s="28"/>
      <c r="F65" s="33"/>
    </row>
    <row r="66" spans="2:6" x14ac:dyDescent="0.25">
      <c r="B66" s="35" t="s">
        <v>33</v>
      </c>
      <c r="C66" s="58"/>
      <c r="D66" s="28"/>
      <c r="E66" s="28"/>
      <c r="F66" s="33"/>
    </row>
    <row r="67" spans="2:6" ht="15.75" thickBot="1" x14ac:dyDescent="0.3">
      <c r="B67" s="40" t="s">
        <v>34</v>
      </c>
      <c r="C67" s="59"/>
      <c r="D67" s="28"/>
      <c r="E67" s="28"/>
      <c r="F67" s="33"/>
    </row>
    <row r="68" spans="2:6" ht="15.75" thickBot="1" x14ac:dyDescent="0.3">
      <c r="B68" s="49" t="s">
        <v>35</v>
      </c>
      <c r="C68" s="50" t="s">
        <v>36</v>
      </c>
      <c r="D68" s="51" t="s">
        <v>37</v>
      </c>
      <c r="E68" s="52" t="s">
        <v>38</v>
      </c>
      <c r="F68" s="53" t="s">
        <v>39</v>
      </c>
    </row>
    <row r="69" spans="2:6" x14ac:dyDescent="0.25">
      <c r="B69" s="76" t="s">
        <v>61</v>
      </c>
      <c r="C69" s="78" t="s">
        <v>72</v>
      </c>
      <c r="D69" s="79">
        <v>1</v>
      </c>
      <c r="E69" s="80">
        <v>250000</v>
      </c>
      <c r="F69" s="87">
        <f t="shared" ref="F69:F74" si="0">E69*D69</f>
        <v>250000</v>
      </c>
    </row>
    <row r="70" spans="2:6" x14ac:dyDescent="0.25">
      <c r="B70" s="77" t="s">
        <v>61</v>
      </c>
      <c r="C70" s="45" t="s">
        <v>91</v>
      </c>
      <c r="D70" s="56">
        <v>1</v>
      </c>
      <c r="E70" s="62">
        <v>340000</v>
      </c>
      <c r="F70" s="88">
        <f t="shared" si="0"/>
        <v>340000</v>
      </c>
    </row>
    <row r="71" spans="2:6" x14ac:dyDescent="0.25">
      <c r="B71" s="77" t="s">
        <v>94</v>
      </c>
      <c r="C71" s="45" t="s">
        <v>92</v>
      </c>
      <c r="D71" s="58">
        <v>1</v>
      </c>
      <c r="E71" s="62">
        <v>307216</v>
      </c>
      <c r="F71" s="88">
        <f t="shared" si="0"/>
        <v>307216</v>
      </c>
    </row>
    <row r="72" spans="2:6" x14ac:dyDescent="0.25">
      <c r="B72" s="77" t="s">
        <v>95</v>
      </c>
      <c r="C72" s="45" t="s">
        <v>93</v>
      </c>
      <c r="D72" s="56">
        <v>1</v>
      </c>
      <c r="E72" s="81">
        <v>62108</v>
      </c>
      <c r="F72" s="89">
        <f t="shared" si="0"/>
        <v>62108</v>
      </c>
    </row>
    <row r="73" spans="2:6" x14ac:dyDescent="0.25">
      <c r="B73" s="77" t="s">
        <v>96</v>
      </c>
      <c r="C73" s="45" t="s">
        <v>98</v>
      </c>
      <c r="D73" s="56">
        <v>10</v>
      </c>
      <c r="E73" s="81">
        <v>1500</v>
      </c>
      <c r="F73" s="89">
        <f t="shared" si="0"/>
        <v>15000</v>
      </c>
    </row>
    <row r="74" spans="2:6" x14ac:dyDescent="0.25">
      <c r="B74" s="77" t="s">
        <v>97</v>
      </c>
      <c r="C74" s="45" t="s">
        <v>99</v>
      </c>
      <c r="D74" s="56">
        <v>10</v>
      </c>
      <c r="E74" s="81">
        <v>1500</v>
      </c>
      <c r="F74" s="89">
        <f t="shared" si="0"/>
        <v>15000</v>
      </c>
    </row>
    <row r="75" spans="2:6" ht="15.75" thickBot="1" x14ac:dyDescent="0.3">
      <c r="B75" s="37"/>
      <c r="C75" s="38"/>
      <c r="D75" s="42"/>
      <c r="E75" s="43" t="s">
        <v>41</v>
      </c>
      <c r="F75" s="64">
        <f>F74+F73+F72+F71+F70+F69</f>
        <v>989324</v>
      </c>
    </row>
    <row r="77" spans="2:6" x14ac:dyDescent="0.25">
      <c r="E77" s="27"/>
      <c r="F77" s="84">
        <f>F75+F56+F42+F28+F14</f>
        <v>2131336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"/>
  <sheetViews>
    <sheetView workbookViewId="0">
      <selection activeCell="C17" sqref="C17"/>
    </sheetView>
  </sheetViews>
  <sheetFormatPr baseColWidth="10" defaultRowHeight="15" x14ac:dyDescent="0.25"/>
  <cols>
    <col min="2" max="2" width="33.5703125" customWidth="1"/>
    <col min="3" max="3" width="44.42578125" customWidth="1"/>
    <col min="4" max="4" width="14.5703125" customWidth="1"/>
    <col min="5" max="5" width="13.140625" customWidth="1"/>
    <col min="6" max="6" width="13.85546875" customWidth="1"/>
  </cols>
  <sheetData>
    <row r="1" spans="2:6" ht="15.75" thickBot="1" x14ac:dyDescent="0.3"/>
    <row r="2" spans="2:6" ht="15.75" thickBot="1" x14ac:dyDescent="0.3">
      <c r="B2" s="41"/>
      <c r="C2" s="61" t="s">
        <v>54</v>
      </c>
      <c r="D2" s="30"/>
      <c r="E2" s="30"/>
      <c r="F2" s="31"/>
    </row>
    <row r="3" spans="2:6" x14ac:dyDescent="0.25">
      <c r="B3" s="40" t="s">
        <v>21</v>
      </c>
      <c r="C3" s="54" t="s">
        <v>103</v>
      </c>
      <c r="D3" s="28"/>
      <c r="E3" s="28" t="s">
        <v>23</v>
      </c>
      <c r="F3" s="33"/>
    </row>
    <row r="4" spans="2:6" x14ac:dyDescent="0.25">
      <c r="B4" s="32" t="s">
        <v>24</v>
      </c>
      <c r="C4" s="55" t="s">
        <v>13</v>
      </c>
      <c r="D4" s="28"/>
      <c r="E4" s="28"/>
      <c r="F4" s="33"/>
    </row>
    <row r="5" spans="2:6" ht="15.75" thickBot="1" x14ac:dyDescent="0.3">
      <c r="B5" s="32" t="s">
        <v>26</v>
      </c>
      <c r="C5" s="55">
        <v>165466</v>
      </c>
      <c r="D5" s="28"/>
      <c r="E5" s="29" t="s">
        <v>27</v>
      </c>
      <c r="F5" s="33"/>
    </row>
    <row r="6" spans="2:6" ht="15.75" thickBot="1" x14ac:dyDescent="0.3">
      <c r="B6" s="32" t="s">
        <v>28</v>
      </c>
      <c r="C6" s="56"/>
      <c r="D6" s="28"/>
      <c r="E6" s="125">
        <v>31613</v>
      </c>
      <c r="F6" s="33"/>
    </row>
    <row r="7" spans="2:6" x14ac:dyDescent="0.25">
      <c r="B7" s="34" t="s">
        <v>29</v>
      </c>
      <c r="C7" s="57">
        <v>27810</v>
      </c>
      <c r="D7" s="28"/>
      <c r="E7" s="28"/>
      <c r="F7" s="33"/>
    </row>
    <row r="8" spans="2:6" x14ac:dyDescent="0.25">
      <c r="B8" s="35" t="s">
        <v>30</v>
      </c>
      <c r="C8" s="58">
        <v>4700002770</v>
      </c>
      <c r="D8" s="28"/>
      <c r="E8" s="28"/>
      <c r="F8" s="33"/>
    </row>
    <row r="9" spans="2:6" x14ac:dyDescent="0.25">
      <c r="B9" s="35" t="s">
        <v>32</v>
      </c>
      <c r="C9" s="58">
        <v>7084</v>
      </c>
      <c r="D9" s="28"/>
      <c r="E9" s="28"/>
      <c r="F9" s="33"/>
    </row>
    <row r="10" spans="2:6" x14ac:dyDescent="0.25">
      <c r="B10" s="35" t="s">
        <v>33</v>
      </c>
      <c r="C10" s="58"/>
      <c r="D10" s="28"/>
      <c r="E10" s="28"/>
      <c r="F10" s="33"/>
    </row>
    <row r="11" spans="2:6" ht="15.75" thickBot="1" x14ac:dyDescent="0.3">
      <c r="B11" s="40" t="s">
        <v>34</v>
      </c>
      <c r="C11" s="59"/>
      <c r="D11" s="28"/>
      <c r="E11" s="28"/>
      <c r="F11" s="33"/>
    </row>
    <row r="12" spans="2:6" ht="15.75" thickBot="1" x14ac:dyDescent="0.3">
      <c r="B12" s="49" t="s">
        <v>35</v>
      </c>
      <c r="C12" s="50" t="s">
        <v>36</v>
      </c>
      <c r="D12" s="51" t="s">
        <v>37</v>
      </c>
      <c r="E12" s="52" t="s">
        <v>38</v>
      </c>
      <c r="F12" s="53" t="s">
        <v>39</v>
      </c>
    </row>
    <row r="13" spans="2:6" x14ac:dyDescent="0.25">
      <c r="B13" s="46">
        <v>351300</v>
      </c>
      <c r="C13" s="45" t="s">
        <v>104</v>
      </c>
      <c r="D13" s="47">
        <v>1</v>
      </c>
      <c r="E13" s="62">
        <v>1436000</v>
      </c>
      <c r="F13" s="63">
        <f>E13*D13</f>
        <v>1436000</v>
      </c>
    </row>
    <row r="14" spans="2:6" ht="15.75" thickBot="1" x14ac:dyDescent="0.3">
      <c r="B14" s="37"/>
      <c r="C14" s="38"/>
      <c r="D14" s="42"/>
      <c r="E14" s="43" t="s">
        <v>41</v>
      </c>
      <c r="F14" s="64">
        <f>F13</f>
        <v>1436000</v>
      </c>
    </row>
    <row r="15" spans="2:6" ht="15.75" thickBot="1" x14ac:dyDescent="0.3"/>
    <row r="16" spans="2:6" ht="15.75" thickBot="1" x14ac:dyDescent="0.3">
      <c r="B16" s="41"/>
      <c r="C16" s="61" t="s">
        <v>55</v>
      </c>
      <c r="D16" s="30"/>
      <c r="E16" s="30"/>
      <c r="F16" s="31"/>
    </row>
    <row r="17" spans="2:6" x14ac:dyDescent="0.25">
      <c r="B17" s="40" t="s">
        <v>21</v>
      </c>
      <c r="C17" s="54" t="s">
        <v>103</v>
      </c>
      <c r="D17" s="28"/>
      <c r="E17" s="28" t="s">
        <v>23</v>
      </c>
      <c r="F17" s="33"/>
    </row>
    <row r="18" spans="2:6" x14ac:dyDescent="0.25">
      <c r="B18" s="32" t="s">
        <v>24</v>
      </c>
      <c r="C18" s="55" t="s">
        <v>106</v>
      </c>
      <c r="D18" s="28"/>
      <c r="E18" s="28"/>
      <c r="F18" s="33"/>
    </row>
    <row r="19" spans="2:6" ht="15.75" thickBot="1" x14ac:dyDescent="0.3">
      <c r="B19" s="32" t="s">
        <v>26</v>
      </c>
      <c r="C19" s="55"/>
      <c r="D19" s="28"/>
      <c r="E19" s="29" t="s">
        <v>27</v>
      </c>
      <c r="F19" s="33"/>
    </row>
    <row r="20" spans="2:6" ht="15.75" thickBot="1" x14ac:dyDescent="0.3">
      <c r="B20" s="32" t="s">
        <v>28</v>
      </c>
      <c r="C20" s="56">
        <v>165468</v>
      </c>
      <c r="D20" s="28"/>
      <c r="E20" s="60">
        <v>32406</v>
      </c>
      <c r="F20" s="33"/>
    </row>
    <row r="21" spans="2:6" x14ac:dyDescent="0.25">
      <c r="B21" s="34" t="s">
        <v>29</v>
      </c>
      <c r="C21" s="57">
        <v>27880</v>
      </c>
      <c r="D21" s="28"/>
      <c r="E21" s="28"/>
      <c r="F21" s="33"/>
    </row>
    <row r="22" spans="2:6" x14ac:dyDescent="0.25">
      <c r="B22" s="35" t="s">
        <v>30</v>
      </c>
      <c r="C22" s="58">
        <v>4700002475</v>
      </c>
      <c r="D22" s="28"/>
      <c r="E22" s="28"/>
      <c r="F22" s="33"/>
    </row>
    <row r="23" spans="2:6" x14ac:dyDescent="0.25">
      <c r="B23" s="35" t="s">
        <v>32</v>
      </c>
      <c r="C23" s="58">
        <v>7079</v>
      </c>
      <c r="D23" s="28"/>
      <c r="E23" s="28"/>
      <c r="F23" s="33"/>
    </row>
    <row r="24" spans="2:6" x14ac:dyDescent="0.25">
      <c r="B24" s="35" t="s">
        <v>33</v>
      </c>
      <c r="C24" s="58"/>
      <c r="D24" s="28"/>
      <c r="E24" s="28"/>
      <c r="F24" s="33"/>
    </row>
    <row r="25" spans="2:6" ht="15.75" thickBot="1" x14ac:dyDescent="0.3">
      <c r="B25" s="40" t="s">
        <v>34</v>
      </c>
      <c r="C25" s="59"/>
      <c r="D25" s="28"/>
      <c r="E25" s="28"/>
      <c r="F25" s="33"/>
    </row>
    <row r="26" spans="2:6" ht="15.75" thickBot="1" x14ac:dyDescent="0.3">
      <c r="B26" s="49" t="s">
        <v>35</v>
      </c>
      <c r="C26" s="50" t="s">
        <v>36</v>
      </c>
      <c r="D26" s="51" t="s">
        <v>37</v>
      </c>
      <c r="E26" s="52" t="s">
        <v>38</v>
      </c>
      <c r="F26" s="53" t="s">
        <v>39</v>
      </c>
    </row>
    <row r="27" spans="2:6" x14ac:dyDescent="0.25">
      <c r="B27" s="46">
        <v>350227</v>
      </c>
      <c r="C27" s="45" t="s">
        <v>107</v>
      </c>
      <c r="D27" s="47">
        <v>2</v>
      </c>
      <c r="E27" s="62">
        <v>275977</v>
      </c>
      <c r="F27" s="63">
        <f>E27*D27</f>
        <v>551954</v>
      </c>
    </row>
    <row r="28" spans="2:6" ht="15.75" thickBot="1" x14ac:dyDescent="0.3">
      <c r="B28" s="37"/>
      <c r="C28" s="38"/>
      <c r="D28" s="42"/>
      <c r="E28" s="43" t="s">
        <v>41</v>
      </c>
      <c r="F28" s="64">
        <f>F27</f>
        <v>551954</v>
      </c>
    </row>
    <row r="29" spans="2:6" ht="15.75" thickBot="1" x14ac:dyDescent="0.3"/>
    <row r="30" spans="2:6" ht="15.75" thickBot="1" x14ac:dyDescent="0.3">
      <c r="B30" s="41"/>
      <c r="C30" s="61" t="s">
        <v>56</v>
      </c>
      <c r="D30" s="30"/>
      <c r="E30" s="30"/>
      <c r="F30" s="31"/>
    </row>
    <row r="31" spans="2:6" x14ac:dyDescent="0.25">
      <c r="B31" s="40" t="s">
        <v>21</v>
      </c>
      <c r="C31" s="54" t="s">
        <v>109</v>
      </c>
      <c r="D31" s="28"/>
      <c r="E31" s="28" t="s">
        <v>23</v>
      </c>
      <c r="F31" s="33"/>
    </row>
    <row r="32" spans="2:6" x14ac:dyDescent="0.25">
      <c r="B32" s="32" t="s">
        <v>24</v>
      </c>
      <c r="C32" s="55" t="s">
        <v>108</v>
      </c>
      <c r="D32" s="28"/>
      <c r="E32" s="28"/>
      <c r="F32" s="33"/>
    </row>
    <row r="33" spans="2:6" ht="15.75" thickBot="1" x14ac:dyDescent="0.3">
      <c r="B33" s="32" t="s">
        <v>26</v>
      </c>
      <c r="C33" s="55">
        <v>165599</v>
      </c>
      <c r="D33" s="28"/>
      <c r="E33" s="29" t="s">
        <v>27</v>
      </c>
      <c r="F33" s="33"/>
    </row>
    <row r="34" spans="2:6" ht="15.75" thickBot="1" x14ac:dyDescent="0.3">
      <c r="B34" s="32" t="s">
        <v>28</v>
      </c>
      <c r="C34" s="56"/>
      <c r="D34" s="28"/>
      <c r="E34" s="60"/>
      <c r="F34" s="33"/>
    </row>
    <row r="35" spans="2:6" x14ac:dyDescent="0.25">
      <c r="B35" s="34" t="s">
        <v>29</v>
      </c>
      <c r="C35" s="57">
        <v>27873</v>
      </c>
      <c r="D35" s="28"/>
      <c r="E35" s="28"/>
      <c r="F35" s="33"/>
    </row>
    <row r="36" spans="2:6" x14ac:dyDescent="0.25">
      <c r="B36" s="35" t="s">
        <v>30</v>
      </c>
      <c r="C36" s="58" t="s">
        <v>110</v>
      </c>
      <c r="D36" s="28"/>
      <c r="E36" s="28"/>
      <c r="F36" s="33"/>
    </row>
    <row r="37" spans="2:6" x14ac:dyDescent="0.25">
      <c r="B37" s="35" t="s">
        <v>32</v>
      </c>
      <c r="C37" s="58">
        <v>7073</v>
      </c>
      <c r="D37" s="28"/>
      <c r="E37" s="28"/>
      <c r="F37" s="33"/>
    </row>
    <row r="38" spans="2:6" x14ac:dyDescent="0.25">
      <c r="B38" s="35" t="s">
        <v>33</v>
      </c>
      <c r="C38" s="58"/>
      <c r="D38" s="28"/>
      <c r="E38" s="28"/>
      <c r="F38" s="33"/>
    </row>
    <row r="39" spans="2:6" ht="15.75" thickBot="1" x14ac:dyDescent="0.3">
      <c r="B39" s="40" t="s">
        <v>34</v>
      </c>
      <c r="C39" s="59"/>
      <c r="D39" s="28"/>
      <c r="E39" s="28"/>
      <c r="F39" s="33"/>
    </row>
    <row r="40" spans="2:6" ht="15.75" thickBot="1" x14ac:dyDescent="0.3">
      <c r="B40" s="49" t="s">
        <v>35</v>
      </c>
      <c r="C40" s="50" t="s">
        <v>36</v>
      </c>
      <c r="D40" s="51" t="s">
        <v>37</v>
      </c>
      <c r="E40" s="52" t="s">
        <v>38</v>
      </c>
      <c r="F40" s="53" t="s">
        <v>39</v>
      </c>
    </row>
    <row r="41" spans="2:6" x14ac:dyDescent="0.25">
      <c r="B41" s="76">
        <v>35296</v>
      </c>
      <c r="C41" s="78" t="s">
        <v>111</v>
      </c>
      <c r="D41" s="79">
        <v>1</v>
      </c>
      <c r="E41" s="80">
        <v>26465</v>
      </c>
      <c r="F41" s="87">
        <f>E41*D41</f>
        <v>26465</v>
      </c>
    </row>
    <row r="42" spans="2:6" x14ac:dyDescent="0.25">
      <c r="B42" s="46">
        <v>38827</v>
      </c>
      <c r="C42" s="45" t="s">
        <v>112</v>
      </c>
      <c r="D42" s="47">
        <v>2</v>
      </c>
      <c r="E42" s="62">
        <v>25000</v>
      </c>
      <c r="F42" s="63">
        <f>E42*D42</f>
        <v>50000</v>
      </c>
    </row>
    <row r="43" spans="2:6" ht="15.75" thickBot="1" x14ac:dyDescent="0.3">
      <c r="B43" s="37"/>
      <c r="C43" s="38"/>
      <c r="D43" s="42"/>
      <c r="E43" s="43" t="s">
        <v>41</v>
      </c>
      <c r="F43" s="64">
        <f>F42+F41</f>
        <v>76465</v>
      </c>
    </row>
    <row r="44" spans="2:6" ht="15.75" thickBot="1" x14ac:dyDescent="0.3"/>
    <row r="45" spans="2:6" ht="15.75" thickBot="1" x14ac:dyDescent="0.3">
      <c r="B45" s="41"/>
      <c r="C45" s="61" t="s">
        <v>57</v>
      </c>
      <c r="D45" s="30"/>
      <c r="E45" s="30"/>
      <c r="F45" s="31"/>
    </row>
    <row r="46" spans="2:6" x14ac:dyDescent="0.25">
      <c r="B46" s="40" t="s">
        <v>21</v>
      </c>
      <c r="C46" s="54" t="s">
        <v>207</v>
      </c>
      <c r="D46" s="28"/>
      <c r="E46" s="28" t="s">
        <v>23</v>
      </c>
      <c r="F46" s="33"/>
    </row>
    <row r="47" spans="2:6" x14ac:dyDescent="0.25">
      <c r="B47" s="32" t="s">
        <v>24</v>
      </c>
      <c r="C47" s="55" t="s">
        <v>116</v>
      </c>
      <c r="D47" s="28"/>
      <c r="E47" s="28"/>
      <c r="F47" s="33"/>
    </row>
    <row r="48" spans="2:6" ht="15.75" thickBot="1" x14ac:dyDescent="0.3">
      <c r="B48" s="32" t="s">
        <v>26</v>
      </c>
      <c r="C48" s="55">
        <v>167949</v>
      </c>
      <c r="D48" s="28"/>
      <c r="E48" s="29" t="s">
        <v>27</v>
      </c>
      <c r="F48" s="33"/>
    </row>
    <row r="49" spans="2:6" ht="15.75" thickBot="1" x14ac:dyDescent="0.3">
      <c r="B49" s="32" t="s">
        <v>28</v>
      </c>
      <c r="C49" s="56"/>
      <c r="D49" s="28"/>
      <c r="E49" s="60"/>
      <c r="F49" s="33"/>
    </row>
    <row r="50" spans="2:6" x14ac:dyDescent="0.25">
      <c r="B50" s="34" t="s">
        <v>29</v>
      </c>
      <c r="C50" s="57">
        <v>29330</v>
      </c>
      <c r="D50" s="28"/>
      <c r="E50" s="28"/>
      <c r="F50" s="33"/>
    </row>
    <row r="51" spans="2:6" x14ac:dyDescent="0.25">
      <c r="B51" s="35" t="s">
        <v>30</v>
      </c>
      <c r="C51" s="58" t="s">
        <v>89</v>
      </c>
      <c r="D51" s="28"/>
      <c r="E51" s="28"/>
      <c r="F51" s="33"/>
    </row>
    <row r="52" spans="2:6" x14ac:dyDescent="0.25">
      <c r="B52" s="35" t="s">
        <v>32</v>
      </c>
      <c r="C52" s="58">
        <v>7222</v>
      </c>
      <c r="D52" s="28"/>
      <c r="E52" s="28"/>
      <c r="F52" s="33"/>
    </row>
    <row r="53" spans="2:6" x14ac:dyDescent="0.25">
      <c r="B53" s="35" t="s">
        <v>33</v>
      </c>
      <c r="C53" s="58"/>
      <c r="D53" s="28"/>
      <c r="E53" s="28"/>
      <c r="F53" s="33"/>
    </row>
    <row r="54" spans="2:6" ht="15.75" thickBot="1" x14ac:dyDescent="0.3">
      <c r="B54" s="40" t="s">
        <v>34</v>
      </c>
      <c r="C54" s="59"/>
      <c r="D54" s="28"/>
      <c r="E54" s="28"/>
      <c r="F54" s="33"/>
    </row>
    <row r="55" spans="2:6" ht="15.75" thickBot="1" x14ac:dyDescent="0.3">
      <c r="B55" s="49" t="s">
        <v>35</v>
      </c>
      <c r="C55" s="50" t="s">
        <v>36</v>
      </c>
      <c r="D55" s="51" t="s">
        <v>37</v>
      </c>
      <c r="E55" s="52" t="s">
        <v>38</v>
      </c>
      <c r="F55" s="53" t="s">
        <v>39</v>
      </c>
    </row>
    <row r="56" spans="2:6" x14ac:dyDescent="0.25">
      <c r="B56" s="46">
        <v>3200000000</v>
      </c>
      <c r="C56" s="45" t="s">
        <v>211</v>
      </c>
      <c r="D56" s="47">
        <v>6</v>
      </c>
      <c r="E56" s="62">
        <v>145000</v>
      </c>
      <c r="F56" s="63">
        <f>E56*D56</f>
        <v>870000</v>
      </c>
    </row>
    <row r="57" spans="2:6" ht="15.75" thickBot="1" x14ac:dyDescent="0.3">
      <c r="B57" s="37"/>
      <c r="C57" s="38"/>
      <c r="D57" s="42"/>
      <c r="E57" s="43" t="s">
        <v>41</v>
      </c>
      <c r="F57" s="64">
        <f>F56</f>
        <v>870000</v>
      </c>
    </row>
    <row r="58" spans="2:6" ht="15.75" thickBot="1" x14ac:dyDescent="0.3"/>
    <row r="59" spans="2:6" ht="15.75" thickBot="1" x14ac:dyDescent="0.3">
      <c r="B59" s="41"/>
      <c r="C59" s="61" t="s">
        <v>58</v>
      </c>
      <c r="D59" s="30"/>
      <c r="E59" s="30"/>
      <c r="F59" s="31"/>
    </row>
    <row r="60" spans="2:6" x14ac:dyDescent="0.25">
      <c r="B60" s="40" t="s">
        <v>21</v>
      </c>
      <c r="C60" s="54" t="s">
        <v>123</v>
      </c>
      <c r="D60" s="28"/>
      <c r="E60" s="28" t="s">
        <v>23</v>
      </c>
      <c r="F60" s="33"/>
    </row>
    <row r="61" spans="2:6" x14ac:dyDescent="0.25">
      <c r="B61" s="32" t="s">
        <v>24</v>
      </c>
      <c r="C61" s="55" t="s">
        <v>122</v>
      </c>
      <c r="D61" s="28"/>
      <c r="E61" s="28"/>
      <c r="F61" s="33"/>
    </row>
    <row r="62" spans="2:6" ht="15.75" thickBot="1" x14ac:dyDescent="0.3">
      <c r="B62" s="32" t="s">
        <v>26</v>
      </c>
      <c r="C62" s="55">
        <v>166667</v>
      </c>
      <c r="D62" s="28"/>
      <c r="E62" s="29" t="s">
        <v>27</v>
      </c>
      <c r="F62" s="33"/>
    </row>
    <row r="63" spans="2:6" ht="15.75" thickBot="1" x14ac:dyDescent="0.3">
      <c r="B63" s="32" t="s">
        <v>28</v>
      </c>
      <c r="C63" s="56"/>
      <c r="D63" s="28"/>
      <c r="E63" s="60"/>
      <c r="F63" s="33"/>
    </row>
    <row r="64" spans="2:6" x14ac:dyDescent="0.25">
      <c r="B64" s="34" t="s">
        <v>29</v>
      </c>
      <c r="C64" s="57">
        <v>28417</v>
      </c>
      <c r="D64" s="28"/>
      <c r="E64" s="28"/>
      <c r="F64" s="33"/>
    </row>
    <row r="65" spans="2:6" x14ac:dyDescent="0.25">
      <c r="B65" s="35" t="s">
        <v>30</v>
      </c>
      <c r="C65" s="58" t="s">
        <v>126</v>
      </c>
      <c r="D65" s="28"/>
      <c r="E65" s="28"/>
      <c r="F65" s="33"/>
    </row>
    <row r="66" spans="2:6" x14ac:dyDescent="0.25">
      <c r="B66" s="35" t="s">
        <v>32</v>
      </c>
      <c r="C66" s="58">
        <v>7163</v>
      </c>
      <c r="D66" s="28"/>
      <c r="E66" s="28"/>
      <c r="F66" s="33"/>
    </row>
    <row r="67" spans="2:6" x14ac:dyDescent="0.25">
      <c r="B67" s="35" t="s">
        <v>33</v>
      </c>
      <c r="C67" s="58"/>
      <c r="D67" s="28"/>
      <c r="E67" s="28"/>
      <c r="F67" s="33"/>
    </row>
    <row r="68" spans="2:6" ht="15.75" thickBot="1" x14ac:dyDescent="0.3">
      <c r="B68" s="40" t="s">
        <v>34</v>
      </c>
      <c r="C68" s="59"/>
      <c r="D68" s="28"/>
      <c r="E68" s="28"/>
      <c r="F68" s="33"/>
    </row>
    <row r="69" spans="2:6" ht="15.75" thickBot="1" x14ac:dyDescent="0.3">
      <c r="B69" s="49" t="s">
        <v>35</v>
      </c>
      <c r="C69" s="50" t="s">
        <v>36</v>
      </c>
      <c r="D69" s="51" t="s">
        <v>37</v>
      </c>
      <c r="E69" s="52" t="s">
        <v>38</v>
      </c>
      <c r="F69" s="53" t="s">
        <v>39</v>
      </c>
    </row>
    <row r="70" spans="2:6" x14ac:dyDescent="0.25">
      <c r="B70" s="46">
        <v>11112222</v>
      </c>
      <c r="C70" s="45" t="s">
        <v>124</v>
      </c>
      <c r="D70" s="47">
        <v>1</v>
      </c>
      <c r="E70" s="62">
        <v>115389</v>
      </c>
      <c r="F70" s="63">
        <f>E70*D70</f>
        <v>115389</v>
      </c>
    </row>
    <row r="71" spans="2:6" ht="15.75" thickBot="1" x14ac:dyDescent="0.3">
      <c r="B71" s="37"/>
      <c r="C71" s="38"/>
      <c r="D71" s="42"/>
      <c r="E71" s="43" t="s">
        <v>41</v>
      </c>
      <c r="F71" s="64">
        <f>F70</f>
        <v>115389</v>
      </c>
    </row>
    <row r="73" spans="2:6" x14ac:dyDescent="0.25">
      <c r="E73" s="27"/>
      <c r="F73" s="102">
        <f>F71+F57+F43+F28+F14</f>
        <v>3049808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"/>
  <sheetViews>
    <sheetView workbookViewId="0">
      <selection activeCell="C24" sqref="C24"/>
    </sheetView>
  </sheetViews>
  <sheetFormatPr baseColWidth="10" defaultRowHeight="15" x14ac:dyDescent="0.25"/>
  <cols>
    <col min="2" max="2" width="40" customWidth="1"/>
    <col min="3" max="3" width="39.7109375" customWidth="1"/>
    <col min="4" max="4" width="12.85546875" customWidth="1"/>
  </cols>
  <sheetData>
    <row r="1" spans="2:6" ht="15.75" thickBot="1" x14ac:dyDescent="0.3"/>
    <row r="2" spans="2:6" ht="15.75" thickBot="1" x14ac:dyDescent="0.3">
      <c r="B2" s="41"/>
      <c r="C2" s="61" t="s">
        <v>125</v>
      </c>
      <c r="D2" s="30"/>
      <c r="E2" s="30"/>
      <c r="F2" s="31"/>
    </row>
    <row r="3" spans="2:6" x14ac:dyDescent="0.25">
      <c r="B3" s="40" t="s">
        <v>21</v>
      </c>
      <c r="C3" s="140" t="s">
        <v>177</v>
      </c>
      <c r="D3" s="28"/>
      <c r="E3" s="28" t="s">
        <v>23</v>
      </c>
      <c r="F3" s="33"/>
    </row>
    <row r="4" spans="2:6" x14ac:dyDescent="0.25">
      <c r="B4" s="32" t="s">
        <v>24</v>
      </c>
      <c r="C4" s="55" t="s">
        <v>176</v>
      </c>
      <c r="D4" s="28"/>
      <c r="E4" s="28"/>
      <c r="F4" s="33"/>
    </row>
    <row r="5" spans="2:6" ht="15.75" thickBot="1" x14ac:dyDescent="0.3">
      <c r="B5" s="32" t="s">
        <v>26</v>
      </c>
      <c r="C5" s="55">
        <v>167573</v>
      </c>
      <c r="D5" s="28"/>
      <c r="E5" s="29" t="s">
        <v>27</v>
      </c>
      <c r="F5" s="33"/>
    </row>
    <row r="6" spans="2:6" ht="15.75" thickBot="1" x14ac:dyDescent="0.3">
      <c r="B6" s="32" t="s">
        <v>28</v>
      </c>
      <c r="C6" s="56"/>
      <c r="D6" s="28"/>
      <c r="E6" s="60">
        <v>32381</v>
      </c>
      <c r="F6" s="33"/>
    </row>
    <row r="7" spans="2:6" x14ac:dyDescent="0.25">
      <c r="B7" s="34" t="s">
        <v>29</v>
      </c>
      <c r="C7" s="57">
        <v>29054</v>
      </c>
      <c r="D7" s="28"/>
      <c r="E7" s="28"/>
      <c r="F7" s="33"/>
    </row>
    <row r="8" spans="2:6" x14ac:dyDescent="0.25">
      <c r="B8" s="35" t="s">
        <v>30</v>
      </c>
      <c r="C8" s="58" t="s">
        <v>178</v>
      </c>
      <c r="D8" s="28"/>
      <c r="E8" s="28"/>
      <c r="F8" s="33"/>
    </row>
    <row r="9" spans="2:6" x14ac:dyDescent="0.25">
      <c r="B9" s="35" t="s">
        <v>32</v>
      </c>
      <c r="C9" s="58">
        <v>7149</v>
      </c>
      <c r="D9" s="28"/>
      <c r="E9" s="28"/>
      <c r="F9" s="33"/>
    </row>
    <row r="10" spans="2:6" x14ac:dyDescent="0.25">
      <c r="B10" s="35" t="s">
        <v>33</v>
      </c>
      <c r="C10" s="58"/>
      <c r="D10" s="28"/>
      <c r="E10" s="28"/>
      <c r="F10" s="33"/>
    </row>
    <row r="11" spans="2:6" ht="15.75" thickBot="1" x14ac:dyDescent="0.3">
      <c r="B11" s="40" t="s">
        <v>34</v>
      </c>
      <c r="C11" s="59"/>
      <c r="D11" s="28"/>
      <c r="E11" s="28"/>
      <c r="F11" s="33"/>
    </row>
    <row r="12" spans="2:6" ht="15.75" thickBot="1" x14ac:dyDescent="0.3">
      <c r="B12" s="49" t="s">
        <v>35</v>
      </c>
      <c r="C12" s="50" t="s">
        <v>36</v>
      </c>
      <c r="D12" s="51" t="s">
        <v>37</v>
      </c>
      <c r="E12" s="52" t="s">
        <v>38</v>
      </c>
      <c r="F12" s="53" t="s">
        <v>39</v>
      </c>
    </row>
    <row r="13" spans="2:6" x14ac:dyDescent="0.25">
      <c r="B13" s="76" t="s">
        <v>76</v>
      </c>
      <c r="C13" s="78" t="s">
        <v>179</v>
      </c>
      <c r="D13" s="79">
        <v>1</v>
      </c>
      <c r="E13" s="80">
        <v>473040</v>
      </c>
      <c r="F13" s="80">
        <f>E13*D13</f>
        <v>473040</v>
      </c>
    </row>
    <row r="14" spans="2:6" ht="15.75" thickBot="1" x14ac:dyDescent="0.3">
      <c r="B14" s="37"/>
      <c r="C14" s="38"/>
      <c r="D14" s="42"/>
      <c r="E14" s="43" t="s">
        <v>41</v>
      </c>
      <c r="F14" s="82">
        <f>SUM(F13:F13)</f>
        <v>473040</v>
      </c>
    </row>
    <row r="15" spans="2:6" ht="15.75" thickBot="1" x14ac:dyDescent="0.3"/>
    <row r="16" spans="2:6" ht="15.75" thickBot="1" x14ac:dyDescent="0.3">
      <c r="B16" s="41"/>
      <c r="C16" s="61" t="s">
        <v>129</v>
      </c>
      <c r="D16" s="30"/>
      <c r="E16" s="30"/>
      <c r="F16" s="31"/>
    </row>
    <row r="17" spans="2:6" x14ac:dyDescent="0.25">
      <c r="B17" s="40" t="s">
        <v>21</v>
      </c>
      <c r="C17" s="54" t="s">
        <v>207</v>
      </c>
      <c r="D17" s="28"/>
      <c r="E17" s="28" t="s">
        <v>23</v>
      </c>
      <c r="F17" s="33"/>
    </row>
    <row r="18" spans="2:6" x14ac:dyDescent="0.25">
      <c r="B18" s="32" t="s">
        <v>24</v>
      </c>
      <c r="C18" s="55" t="s">
        <v>206</v>
      </c>
      <c r="D18" s="28"/>
      <c r="E18" s="28"/>
      <c r="F18" s="33"/>
    </row>
    <row r="19" spans="2:6" ht="15.75" thickBot="1" x14ac:dyDescent="0.3">
      <c r="B19" s="32" t="s">
        <v>26</v>
      </c>
      <c r="C19" s="55">
        <v>167932</v>
      </c>
      <c r="D19" s="28"/>
      <c r="E19" s="29" t="s">
        <v>27</v>
      </c>
      <c r="F19" s="33"/>
    </row>
    <row r="20" spans="2:6" ht="15.75" thickBot="1" x14ac:dyDescent="0.3">
      <c r="B20" s="32" t="s">
        <v>28</v>
      </c>
      <c r="C20" s="56"/>
      <c r="D20" s="28"/>
      <c r="E20" s="60"/>
      <c r="F20" s="33"/>
    </row>
    <row r="21" spans="2:6" x14ac:dyDescent="0.25">
      <c r="B21" s="34" t="s">
        <v>29</v>
      </c>
      <c r="C21" s="57">
        <v>29328</v>
      </c>
      <c r="D21" s="28"/>
      <c r="E21" s="28"/>
      <c r="F21" s="33"/>
    </row>
    <row r="22" spans="2:6" x14ac:dyDescent="0.25">
      <c r="B22" s="35" t="s">
        <v>30</v>
      </c>
      <c r="C22" s="58" t="s">
        <v>208</v>
      </c>
      <c r="D22" s="28"/>
      <c r="E22" s="28"/>
      <c r="F22" s="33"/>
    </row>
    <row r="23" spans="2:6" x14ac:dyDescent="0.25">
      <c r="B23" s="35" t="s">
        <v>32</v>
      </c>
      <c r="C23" s="58">
        <v>7224</v>
      </c>
      <c r="D23" s="28"/>
      <c r="E23" s="28"/>
      <c r="F23" s="33"/>
    </row>
    <row r="24" spans="2:6" x14ac:dyDescent="0.25">
      <c r="B24" s="35" t="s">
        <v>33</v>
      </c>
      <c r="C24" s="58"/>
      <c r="D24" s="28"/>
      <c r="E24" s="28"/>
      <c r="F24" s="33"/>
    </row>
    <row r="25" spans="2:6" ht="15.75" thickBot="1" x14ac:dyDescent="0.3">
      <c r="B25" s="40" t="s">
        <v>34</v>
      </c>
      <c r="C25" s="59"/>
      <c r="D25" s="28"/>
      <c r="E25" s="28"/>
      <c r="F25" s="33"/>
    </row>
    <row r="26" spans="2:6" ht="15.75" thickBot="1" x14ac:dyDescent="0.3">
      <c r="B26" s="49" t="s">
        <v>35</v>
      </c>
      <c r="C26" s="50" t="s">
        <v>36</v>
      </c>
      <c r="D26" s="51" t="s">
        <v>37</v>
      </c>
      <c r="E26" s="52" t="s">
        <v>38</v>
      </c>
      <c r="F26" s="53" t="s">
        <v>39</v>
      </c>
    </row>
    <row r="27" spans="2:6" x14ac:dyDescent="0.25">
      <c r="B27" s="46" t="s">
        <v>209</v>
      </c>
      <c r="C27" s="45" t="s">
        <v>210</v>
      </c>
      <c r="D27" s="47">
        <v>6</v>
      </c>
      <c r="E27" s="62">
        <v>65000</v>
      </c>
      <c r="F27" s="63">
        <f>E27*D27</f>
        <v>390000</v>
      </c>
    </row>
    <row r="28" spans="2:6" ht="15.75" thickBot="1" x14ac:dyDescent="0.3">
      <c r="B28" s="37"/>
      <c r="C28" s="38"/>
      <c r="D28" s="42"/>
      <c r="E28" s="43" t="s">
        <v>41</v>
      </c>
      <c r="F28" s="64">
        <f>F27</f>
        <v>390000</v>
      </c>
    </row>
    <row r="29" spans="2:6" ht="15.75" thickBot="1" x14ac:dyDescent="0.3"/>
    <row r="30" spans="2:6" ht="15.75" thickBot="1" x14ac:dyDescent="0.3">
      <c r="B30" s="41"/>
      <c r="C30" s="61" t="s">
        <v>130</v>
      </c>
      <c r="D30" s="30"/>
      <c r="E30" s="30"/>
      <c r="F30" s="31"/>
    </row>
    <row r="31" spans="2:6" x14ac:dyDescent="0.25">
      <c r="B31" s="40" t="s">
        <v>21</v>
      </c>
      <c r="C31" s="54" t="s">
        <v>153</v>
      </c>
      <c r="D31" s="28"/>
      <c r="E31" s="28" t="s">
        <v>23</v>
      </c>
      <c r="F31" s="33"/>
    </row>
    <row r="32" spans="2:6" x14ac:dyDescent="0.25">
      <c r="B32" s="32" t="s">
        <v>24</v>
      </c>
      <c r="C32" s="55" t="s">
        <v>152</v>
      </c>
      <c r="D32" s="28"/>
      <c r="E32" s="28"/>
      <c r="F32" s="33"/>
    </row>
    <row r="33" spans="2:6" ht="15.75" thickBot="1" x14ac:dyDescent="0.3">
      <c r="B33" s="32" t="s">
        <v>26</v>
      </c>
      <c r="C33" s="55">
        <v>167119</v>
      </c>
      <c r="D33" s="28"/>
      <c r="E33" s="29" t="s">
        <v>27</v>
      </c>
      <c r="F33" s="33"/>
    </row>
    <row r="34" spans="2:6" ht="15.75" thickBot="1" x14ac:dyDescent="0.3">
      <c r="B34" s="32" t="s">
        <v>28</v>
      </c>
      <c r="C34" s="56"/>
      <c r="D34" s="28"/>
      <c r="E34" s="125">
        <v>32123</v>
      </c>
      <c r="F34" s="33"/>
    </row>
    <row r="35" spans="2:6" x14ac:dyDescent="0.25">
      <c r="B35" s="34" t="s">
        <v>29</v>
      </c>
      <c r="C35" s="57">
        <v>28857</v>
      </c>
      <c r="D35" s="28"/>
      <c r="E35" s="28"/>
      <c r="F35" s="33"/>
    </row>
    <row r="36" spans="2:6" x14ac:dyDescent="0.25">
      <c r="B36" s="35" t="s">
        <v>30</v>
      </c>
      <c r="C36" s="58">
        <v>202453</v>
      </c>
      <c r="D36" s="28"/>
      <c r="E36" s="28"/>
      <c r="F36" s="33"/>
    </row>
    <row r="37" spans="2:6" x14ac:dyDescent="0.25">
      <c r="B37" s="35" t="s">
        <v>32</v>
      </c>
      <c r="C37" s="58">
        <v>7101</v>
      </c>
      <c r="D37" s="28"/>
      <c r="E37" s="28"/>
      <c r="F37" s="33"/>
    </row>
    <row r="38" spans="2:6" x14ac:dyDescent="0.25">
      <c r="B38" s="35" t="s">
        <v>33</v>
      </c>
      <c r="C38" s="58"/>
      <c r="D38" s="28"/>
      <c r="E38" s="28"/>
      <c r="F38" s="33"/>
    </row>
    <row r="39" spans="2:6" ht="15.75" thickBot="1" x14ac:dyDescent="0.3">
      <c r="B39" s="40" t="s">
        <v>34</v>
      </c>
      <c r="C39" s="59"/>
      <c r="D39" s="28"/>
      <c r="E39" s="28"/>
      <c r="F39" s="33"/>
    </row>
    <row r="40" spans="2:6" ht="15.75" thickBot="1" x14ac:dyDescent="0.3">
      <c r="B40" s="49" t="s">
        <v>35</v>
      </c>
      <c r="C40" s="50" t="s">
        <v>36</v>
      </c>
      <c r="D40" s="51" t="s">
        <v>37</v>
      </c>
      <c r="E40" s="52" t="s">
        <v>38</v>
      </c>
      <c r="F40" s="53" t="s">
        <v>39</v>
      </c>
    </row>
    <row r="41" spans="2:6" x14ac:dyDescent="0.25">
      <c r="B41" s="76">
        <v>36250</v>
      </c>
      <c r="C41" s="78" t="s">
        <v>154</v>
      </c>
      <c r="D41" s="79">
        <v>2</v>
      </c>
      <c r="E41" s="80">
        <v>45000</v>
      </c>
      <c r="F41" s="80">
        <f>E41*D41</f>
        <v>90000</v>
      </c>
    </row>
    <row r="42" spans="2:6" x14ac:dyDescent="0.25">
      <c r="B42" s="77">
        <v>43359</v>
      </c>
      <c r="C42" s="136" t="s">
        <v>155</v>
      </c>
      <c r="D42" s="56">
        <v>2</v>
      </c>
      <c r="E42" s="81">
        <v>9985</v>
      </c>
      <c r="F42" s="81">
        <f t="shared" ref="F42:F43" si="0">E42*D42</f>
        <v>19970</v>
      </c>
    </row>
    <row r="43" spans="2:6" x14ac:dyDescent="0.25">
      <c r="B43" s="77">
        <v>43702</v>
      </c>
      <c r="C43" s="135" t="s">
        <v>156</v>
      </c>
      <c r="D43" s="56">
        <v>2</v>
      </c>
      <c r="E43" s="62">
        <v>21634</v>
      </c>
      <c r="F43" s="81">
        <f t="shared" si="0"/>
        <v>43268</v>
      </c>
    </row>
    <row r="44" spans="2:6" x14ac:dyDescent="0.25">
      <c r="B44" s="46">
        <v>42845</v>
      </c>
      <c r="C44" s="45" t="s">
        <v>157</v>
      </c>
      <c r="D44" s="47">
        <v>2</v>
      </c>
      <c r="E44" s="62">
        <v>22189</v>
      </c>
      <c r="F44" s="131">
        <f>E44*D44</f>
        <v>44378</v>
      </c>
    </row>
    <row r="45" spans="2:6" ht="15.75" thickBot="1" x14ac:dyDescent="0.3">
      <c r="B45" s="37"/>
      <c r="C45" s="38"/>
      <c r="D45" s="42"/>
      <c r="E45" s="43" t="s">
        <v>41</v>
      </c>
      <c r="F45" s="64">
        <f>F44+F43+F42+F41</f>
        <v>197616</v>
      </c>
    </row>
    <row r="46" spans="2:6" ht="15.75" thickBot="1" x14ac:dyDescent="0.3"/>
    <row r="47" spans="2:6" ht="15.75" thickBot="1" x14ac:dyDescent="0.3">
      <c r="B47" s="41"/>
      <c r="C47" s="61" t="s">
        <v>131</v>
      </c>
      <c r="D47" s="30"/>
      <c r="E47" s="30"/>
      <c r="F47" s="31"/>
    </row>
    <row r="48" spans="2:6" x14ac:dyDescent="0.25">
      <c r="B48" s="40" t="s">
        <v>21</v>
      </c>
      <c r="C48" s="54" t="s">
        <v>177</v>
      </c>
      <c r="D48" s="28"/>
      <c r="E48" s="28" t="s">
        <v>23</v>
      </c>
      <c r="F48" s="33"/>
    </row>
    <row r="49" spans="2:6" x14ac:dyDescent="0.25">
      <c r="B49" s="32" t="s">
        <v>24</v>
      </c>
      <c r="C49" s="55" t="s">
        <v>176</v>
      </c>
      <c r="D49" s="28"/>
      <c r="E49" s="28"/>
      <c r="F49" s="33"/>
    </row>
    <row r="50" spans="2:6" ht="15.75" thickBot="1" x14ac:dyDescent="0.3">
      <c r="B50" s="32" t="s">
        <v>26</v>
      </c>
      <c r="C50" s="55">
        <v>167575</v>
      </c>
      <c r="D50" s="28"/>
      <c r="E50" s="29" t="s">
        <v>27</v>
      </c>
      <c r="F50" s="33"/>
    </row>
    <row r="51" spans="2:6" ht="15.75" thickBot="1" x14ac:dyDescent="0.3">
      <c r="B51" s="32" t="s">
        <v>28</v>
      </c>
      <c r="C51" s="56"/>
      <c r="D51" s="28"/>
      <c r="E51" s="60"/>
      <c r="F51" s="33"/>
    </row>
    <row r="52" spans="2:6" x14ac:dyDescent="0.25">
      <c r="B52" s="34" t="s">
        <v>29</v>
      </c>
      <c r="C52" s="57">
        <v>29055</v>
      </c>
      <c r="D52" s="28"/>
      <c r="E52" s="28"/>
      <c r="F52" s="33"/>
    </row>
    <row r="53" spans="2:6" x14ac:dyDescent="0.25">
      <c r="B53" s="35" t="s">
        <v>30</v>
      </c>
      <c r="C53" s="58" t="s">
        <v>180</v>
      </c>
      <c r="D53" s="28"/>
      <c r="E53" s="28"/>
      <c r="F53" s="33"/>
    </row>
    <row r="54" spans="2:6" x14ac:dyDescent="0.25">
      <c r="B54" s="35" t="s">
        <v>32</v>
      </c>
      <c r="C54" s="58">
        <v>7148</v>
      </c>
      <c r="D54" s="28"/>
      <c r="E54" s="28"/>
      <c r="F54" s="33"/>
    </row>
    <row r="55" spans="2:6" x14ac:dyDescent="0.25">
      <c r="B55" s="35" t="s">
        <v>33</v>
      </c>
      <c r="C55" s="58"/>
      <c r="D55" s="28"/>
      <c r="E55" s="28"/>
      <c r="F55" s="33"/>
    </row>
    <row r="56" spans="2:6" ht="15.75" thickBot="1" x14ac:dyDescent="0.3">
      <c r="B56" s="40" t="s">
        <v>34</v>
      </c>
      <c r="C56" s="59"/>
      <c r="D56" s="28"/>
      <c r="E56" s="28"/>
      <c r="F56" s="33"/>
    </row>
    <row r="57" spans="2:6" ht="15.75" thickBot="1" x14ac:dyDescent="0.3">
      <c r="B57" s="49" t="s">
        <v>35</v>
      </c>
      <c r="C57" s="50" t="s">
        <v>36</v>
      </c>
      <c r="D57" s="51" t="s">
        <v>37</v>
      </c>
      <c r="E57" s="52" t="s">
        <v>38</v>
      </c>
      <c r="F57" s="53" t="s">
        <v>39</v>
      </c>
    </row>
    <row r="58" spans="2:6" x14ac:dyDescent="0.25">
      <c r="B58" s="46" t="s">
        <v>94</v>
      </c>
      <c r="C58" s="45" t="s">
        <v>181</v>
      </c>
      <c r="D58" s="47">
        <v>1</v>
      </c>
      <c r="E58" s="62">
        <v>320762</v>
      </c>
      <c r="F58" s="63">
        <f>E58*D58</f>
        <v>320762</v>
      </c>
    </row>
    <row r="59" spans="2:6" ht="15.75" thickBot="1" x14ac:dyDescent="0.3">
      <c r="B59" s="37"/>
      <c r="C59" s="38"/>
      <c r="D59" s="42"/>
      <c r="E59" s="43" t="s">
        <v>41</v>
      </c>
      <c r="F59" s="64">
        <f>F58</f>
        <v>320762</v>
      </c>
    </row>
    <row r="60" spans="2:6" ht="15.75" thickBot="1" x14ac:dyDescent="0.3"/>
    <row r="61" spans="2:6" ht="15.75" thickBot="1" x14ac:dyDescent="0.3">
      <c r="B61" s="41"/>
      <c r="C61" s="61" t="s">
        <v>132</v>
      </c>
      <c r="D61" s="30"/>
      <c r="E61" s="30"/>
      <c r="F61" s="31"/>
    </row>
    <row r="62" spans="2:6" x14ac:dyDescent="0.25">
      <c r="B62" s="40" t="s">
        <v>21</v>
      </c>
      <c r="C62" s="54"/>
      <c r="D62" s="28"/>
      <c r="E62" s="28" t="s">
        <v>23</v>
      </c>
      <c r="F62" s="33"/>
    </row>
    <row r="63" spans="2:6" x14ac:dyDescent="0.25">
      <c r="B63" s="32" t="s">
        <v>24</v>
      </c>
      <c r="C63" s="55"/>
      <c r="D63" s="28"/>
      <c r="E63" s="28"/>
      <c r="F63" s="33"/>
    </row>
    <row r="64" spans="2:6" ht="15.75" thickBot="1" x14ac:dyDescent="0.3">
      <c r="B64" s="32" t="s">
        <v>26</v>
      </c>
      <c r="C64" s="55"/>
      <c r="D64" s="28"/>
      <c r="E64" s="29" t="s">
        <v>27</v>
      </c>
      <c r="F64" s="33"/>
    </row>
    <row r="65" spans="2:6" ht="15.75" thickBot="1" x14ac:dyDescent="0.3">
      <c r="B65" s="32" t="s">
        <v>28</v>
      </c>
      <c r="C65" s="56"/>
      <c r="D65" s="28"/>
      <c r="E65" s="60"/>
      <c r="F65" s="33"/>
    </row>
    <row r="66" spans="2:6" x14ac:dyDescent="0.25">
      <c r="B66" s="34" t="s">
        <v>29</v>
      </c>
      <c r="C66" s="57"/>
      <c r="D66" s="28"/>
      <c r="E66" s="28"/>
      <c r="F66" s="33"/>
    </row>
    <row r="67" spans="2:6" x14ac:dyDescent="0.25">
      <c r="B67" s="35" t="s">
        <v>30</v>
      </c>
      <c r="C67" s="58"/>
      <c r="D67" s="28"/>
      <c r="E67" s="28"/>
      <c r="F67" s="33"/>
    </row>
    <row r="68" spans="2:6" x14ac:dyDescent="0.25">
      <c r="B68" s="35" t="s">
        <v>32</v>
      </c>
      <c r="C68" s="58"/>
      <c r="D68" s="28"/>
      <c r="E68" s="28"/>
      <c r="F68" s="33"/>
    </row>
    <row r="69" spans="2:6" x14ac:dyDescent="0.25">
      <c r="B69" s="35" t="s">
        <v>33</v>
      </c>
      <c r="C69" s="58"/>
      <c r="D69" s="28"/>
      <c r="E69" s="28"/>
      <c r="F69" s="33"/>
    </row>
    <row r="70" spans="2:6" ht="15.75" thickBot="1" x14ac:dyDescent="0.3">
      <c r="B70" s="40" t="s">
        <v>34</v>
      </c>
      <c r="C70" s="59"/>
      <c r="D70" s="28"/>
      <c r="E70" s="28"/>
      <c r="F70" s="33"/>
    </row>
    <row r="71" spans="2:6" ht="15.75" thickBot="1" x14ac:dyDescent="0.3">
      <c r="B71" s="49" t="s">
        <v>35</v>
      </c>
      <c r="C71" s="50" t="s">
        <v>36</v>
      </c>
      <c r="D71" s="51" t="s">
        <v>37</v>
      </c>
      <c r="E71" s="52" t="s">
        <v>38</v>
      </c>
      <c r="F71" s="53" t="s">
        <v>39</v>
      </c>
    </row>
    <row r="72" spans="2:6" x14ac:dyDescent="0.25">
      <c r="B72" s="46"/>
      <c r="C72" s="45"/>
      <c r="D72" s="47"/>
      <c r="E72" s="62"/>
      <c r="F72" s="63">
        <f>E72*D72</f>
        <v>0</v>
      </c>
    </row>
    <row r="73" spans="2:6" ht="15.75" thickBot="1" x14ac:dyDescent="0.3">
      <c r="B73" s="37"/>
      <c r="C73" s="38"/>
      <c r="D73" s="42"/>
      <c r="E73" s="43" t="s">
        <v>41</v>
      </c>
      <c r="F73" s="64">
        <f>F72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"/>
  <sheetViews>
    <sheetView workbookViewId="0">
      <selection activeCell="H12" sqref="H12"/>
    </sheetView>
  </sheetViews>
  <sheetFormatPr baseColWidth="10" defaultRowHeight="15" x14ac:dyDescent="0.25"/>
  <cols>
    <col min="2" max="2" width="38.28515625" customWidth="1"/>
    <col min="3" max="3" width="38.42578125" customWidth="1"/>
    <col min="4" max="4" width="14.85546875" customWidth="1"/>
    <col min="5" max="5" width="15" customWidth="1"/>
    <col min="6" max="6" width="16.7109375" customWidth="1"/>
  </cols>
  <sheetData>
    <row r="1" spans="2:6" ht="15.75" thickBot="1" x14ac:dyDescent="0.3"/>
    <row r="2" spans="2:6" ht="15.75" thickBot="1" x14ac:dyDescent="0.3">
      <c r="B2" s="41"/>
      <c r="C2" s="61" t="s">
        <v>133</v>
      </c>
      <c r="D2" s="30"/>
      <c r="E2" s="30"/>
      <c r="F2" s="31"/>
    </row>
    <row r="3" spans="2:6" x14ac:dyDescent="0.25">
      <c r="B3" s="40" t="s">
        <v>21</v>
      </c>
      <c r="C3" s="54" t="s">
        <v>141</v>
      </c>
      <c r="D3" s="28"/>
      <c r="E3" s="28" t="s">
        <v>23</v>
      </c>
      <c r="F3" s="33"/>
    </row>
    <row r="4" spans="2:6" x14ac:dyDescent="0.25">
      <c r="B4" s="32" t="s">
        <v>24</v>
      </c>
      <c r="C4" s="55" t="s">
        <v>138</v>
      </c>
      <c r="D4" s="28"/>
      <c r="E4" s="28"/>
      <c r="F4" s="33"/>
    </row>
    <row r="5" spans="2:6" ht="15.75" thickBot="1" x14ac:dyDescent="0.3">
      <c r="B5" s="32" t="s">
        <v>26</v>
      </c>
      <c r="C5" s="55"/>
      <c r="D5" s="28"/>
      <c r="E5" s="29" t="s">
        <v>27</v>
      </c>
      <c r="F5" s="33"/>
    </row>
    <row r="6" spans="2:6" ht="15.75" thickBot="1" x14ac:dyDescent="0.3">
      <c r="B6" s="32" t="s">
        <v>28</v>
      </c>
      <c r="C6" s="56"/>
      <c r="D6" s="28"/>
      <c r="E6" s="60"/>
      <c r="F6" s="33"/>
    </row>
    <row r="7" spans="2:6" x14ac:dyDescent="0.25">
      <c r="B7" s="34" t="s">
        <v>29</v>
      </c>
      <c r="C7" s="57"/>
      <c r="D7" s="28"/>
      <c r="E7" s="28"/>
      <c r="F7" s="33"/>
    </row>
    <row r="8" spans="2:6" x14ac:dyDescent="0.25">
      <c r="B8" s="35" t="s">
        <v>30</v>
      </c>
      <c r="C8" s="58" t="s">
        <v>140</v>
      </c>
      <c r="D8" s="28"/>
      <c r="E8" s="28"/>
      <c r="F8" s="33"/>
    </row>
    <row r="9" spans="2:6" x14ac:dyDescent="0.25">
      <c r="B9" s="35" t="s">
        <v>32</v>
      </c>
      <c r="C9" s="58" t="s">
        <v>121</v>
      </c>
      <c r="D9" s="28"/>
      <c r="E9" s="28"/>
      <c r="F9" s="33"/>
    </row>
    <row r="10" spans="2:6" x14ac:dyDescent="0.25">
      <c r="B10" s="35" t="s">
        <v>33</v>
      </c>
      <c r="C10" s="58"/>
      <c r="D10" s="28"/>
      <c r="E10" s="28"/>
      <c r="F10" s="33"/>
    </row>
    <row r="11" spans="2:6" ht="15.75" thickBot="1" x14ac:dyDescent="0.3">
      <c r="B11" s="40" t="s">
        <v>34</v>
      </c>
      <c r="C11" s="59"/>
      <c r="D11" s="28"/>
      <c r="E11" s="28"/>
      <c r="F11" s="33"/>
    </row>
    <row r="12" spans="2:6" ht="15.75" thickBot="1" x14ac:dyDescent="0.3">
      <c r="B12" s="49" t="s">
        <v>35</v>
      </c>
      <c r="C12" s="50" t="s">
        <v>36</v>
      </c>
      <c r="D12" s="51" t="s">
        <v>37</v>
      </c>
      <c r="E12" s="52" t="s">
        <v>38</v>
      </c>
      <c r="F12" s="53" t="s">
        <v>39</v>
      </c>
    </row>
    <row r="13" spans="2:6" x14ac:dyDescent="0.25">
      <c r="B13" s="46">
        <v>552251</v>
      </c>
      <c r="C13" s="45" t="s">
        <v>142</v>
      </c>
      <c r="D13" s="47">
        <v>1</v>
      </c>
      <c r="E13" s="62">
        <v>7950000</v>
      </c>
      <c r="F13" s="63">
        <f>E13*D13</f>
        <v>7950000</v>
      </c>
    </row>
    <row r="14" spans="2:6" ht="15.75" thickBot="1" x14ac:dyDescent="0.3">
      <c r="B14" s="37"/>
      <c r="C14" s="38"/>
      <c r="D14" s="42"/>
      <c r="E14" s="43" t="s">
        <v>41</v>
      </c>
      <c r="F14" s="64">
        <f>F13</f>
        <v>7950000</v>
      </c>
    </row>
    <row r="15" spans="2:6" ht="15.75" thickBot="1" x14ac:dyDescent="0.3"/>
    <row r="16" spans="2:6" ht="15.75" thickBot="1" x14ac:dyDescent="0.3">
      <c r="B16" s="41"/>
      <c r="C16" s="61" t="s">
        <v>134</v>
      </c>
      <c r="D16" s="30"/>
      <c r="E16" s="30"/>
      <c r="F16" s="31"/>
    </row>
    <row r="17" spans="2:6" x14ac:dyDescent="0.25">
      <c r="B17" s="40" t="s">
        <v>21</v>
      </c>
      <c r="C17" s="54" t="s">
        <v>183</v>
      </c>
      <c r="D17" s="28"/>
      <c r="E17" s="28" t="s">
        <v>23</v>
      </c>
      <c r="F17" s="33"/>
    </row>
    <row r="18" spans="2:6" x14ac:dyDescent="0.25">
      <c r="B18" s="32" t="s">
        <v>24</v>
      </c>
      <c r="C18" s="55" t="s">
        <v>13</v>
      </c>
      <c r="D18" s="28"/>
      <c r="E18" s="28"/>
      <c r="F18" s="33"/>
    </row>
    <row r="19" spans="2:6" ht="15.75" thickBot="1" x14ac:dyDescent="0.3">
      <c r="B19" s="32" t="s">
        <v>26</v>
      </c>
      <c r="C19" s="55">
        <v>167754</v>
      </c>
      <c r="D19" s="28"/>
      <c r="E19" s="29" t="s">
        <v>27</v>
      </c>
      <c r="F19" s="33"/>
    </row>
    <row r="20" spans="2:6" ht="15.75" thickBot="1" x14ac:dyDescent="0.3">
      <c r="B20" s="32" t="s">
        <v>28</v>
      </c>
      <c r="C20" s="56"/>
      <c r="D20" s="28"/>
      <c r="E20" s="60"/>
      <c r="F20" s="33"/>
    </row>
    <row r="21" spans="2:6" x14ac:dyDescent="0.25">
      <c r="B21" s="34" t="s">
        <v>29</v>
      </c>
      <c r="C21" s="57">
        <v>29135</v>
      </c>
      <c r="D21" s="28"/>
      <c r="E21" s="28"/>
      <c r="F21" s="33"/>
    </row>
    <row r="22" spans="2:6" x14ac:dyDescent="0.25">
      <c r="B22" s="35" t="s">
        <v>30</v>
      </c>
      <c r="C22" s="58">
        <v>4700003127</v>
      </c>
      <c r="D22" s="28"/>
      <c r="E22" s="28"/>
      <c r="F22" s="33"/>
    </row>
    <row r="23" spans="2:6" x14ac:dyDescent="0.25">
      <c r="B23" s="35" t="s">
        <v>32</v>
      </c>
      <c r="C23" s="58">
        <v>7088</v>
      </c>
      <c r="D23" s="28"/>
      <c r="E23" s="28"/>
      <c r="F23" s="33"/>
    </row>
    <row r="24" spans="2:6" x14ac:dyDescent="0.25">
      <c r="B24" s="35" t="s">
        <v>33</v>
      </c>
      <c r="C24" s="58"/>
      <c r="D24" s="28"/>
      <c r="E24" s="28"/>
      <c r="F24" s="33"/>
    </row>
    <row r="25" spans="2:6" ht="15.75" thickBot="1" x14ac:dyDescent="0.3">
      <c r="B25" s="40" t="s">
        <v>34</v>
      </c>
      <c r="C25" s="59"/>
      <c r="D25" s="28"/>
      <c r="E25" s="28"/>
      <c r="F25" s="33"/>
    </row>
    <row r="26" spans="2:6" ht="15.75" thickBot="1" x14ac:dyDescent="0.3">
      <c r="B26" s="49" t="s">
        <v>35</v>
      </c>
      <c r="C26" s="50" t="s">
        <v>36</v>
      </c>
      <c r="D26" s="51" t="s">
        <v>37</v>
      </c>
      <c r="E26" s="52" t="s">
        <v>38</v>
      </c>
      <c r="F26" s="53" t="s">
        <v>39</v>
      </c>
    </row>
    <row r="27" spans="2:6" ht="15.75" thickBot="1" x14ac:dyDescent="0.3">
      <c r="B27" s="76" t="s">
        <v>184</v>
      </c>
      <c r="C27" s="78" t="s">
        <v>185</v>
      </c>
      <c r="D27" s="79">
        <v>2</v>
      </c>
      <c r="E27" s="80">
        <v>149170</v>
      </c>
      <c r="F27" s="80">
        <f>E27*D27</f>
        <v>298340</v>
      </c>
    </row>
    <row r="28" spans="2:6" ht="15.75" thickBot="1" x14ac:dyDescent="0.3">
      <c r="B28" s="77" t="s">
        <v>61</v>
      </c>
      <c r="C28" s="136" t="s">
        <v>62</v>
      </c>
      <c r="D28" s="56">
        <v>1</v>
      </c>
      <c r="E28" s="62">
        <v>72500</v>
      </c>
      <c r="F28" s="80">
        <f t="shared" ref="F28:F30" si="0">E28*D28</f>
        <v>72500</v>
      </c>
    </row>
    <row r="29" spans="2:6" ht="15.75" thickBot="1" x14ac:dyDescent="0.3">
      <c r="B29" s="77" t="s">
        <v>186</v>
      </c>
      <c r="C29" s="135" t="s">
        <v>187</v>
      </c>
      <c r="D29" s="58">
        <v>1</v>
      </c>
      <c r="E29" s="81">
        <v>89181</v>
      </c>
      <c r="F29" s="80">
        <f t="shared" si="0"/>
        <v>89181</v>
      </c>
    </row>
    <row r="30" spans="2:6" x14ac:dyDescent="0.25">
      <c r="B30" s="46">
        <v>9910000003</v>
      </c>
      <c r="C30" s="45" t="s">
        <v>188</v>
      </c>
      <c r="D30" s="47">
        <v>1</v>
      </c>
      <c r="E30" s="62">
        <v>125000</v>
      </c>
      <c r="F30" s="80">
        <f t="shared" si="0"/>
        <v>125000</v>
      </c>
    </row>
    <row r="31" spans="2:6" ht="15.75" thickBot="1" x14ac:dyDescent="0.3">
      <c r="B31" s="37"/>
      <c r="C31" s="38"/>
      <c r="D31" s="42"/>
      <c r="E31" s="43" t="s">
        <v>41</v>
      </c>
      <c r="F31" s="82">
        <f>F30+F29+F28+F27</f>
        <v>585021</v>
      </c>
    </row>
    <row r="32" spans="2:6" ht="15.75" thickBot="1" x14ac:dyDescent="0.3"/>
    <row r="33" spans="2:6" ht="15.75" thickBot="1" x14ac:dyDescent="0.3">
      <c r="B33" s="41"/>
      <c r="C33" s="61" t="s">
        <v>135</v>
      </c>
      <c r="D33" s="30"/>
      <c r="E33" s="30"/>
      <c r="F33" s="31"/>
    </row>
    <row r="34" spans="2:6" x14ac:dyDescent="0.25">
      <c r="B34" s="40" t="s">
        <v>21</v>
      </c>
      <c r="C34" s="54" t="s">
        <v>183</v>
      </c>
      <c r="D34" s="28"/>
      <c r="E34" s="28" t="s">
        <v>23</v>
      </c>
      <c r="F34" s="33"/>
    </row>
    <row r="35" spans="2:6" x14ac:dyDescent="0.25">
      <c r="B35" s="32" t="s">
        <v>24</v>
      </c>
      <c r="C35" s="55" t="s">
        <v>13</v>
      </c>
      <c r="D35" s="28"/>
      <c r="E35" s="28"/>
      <c r="F35" s="33"/>
    </row>
    <row r="36" spans="2:6" ht="15.75" thickBot="1" x14ac:dyDescent="0.3">
      <c r="B36" s="32" t="s">
        <v>26</v>
      </c>
      <c r="C36" s="55">
        <v>168059</v>
      </c>
      <c r="D36" s="28"/>
      <c r="E36" s="29" t="s">
        <v>27</v>
      </c>
      <c r="F36" s="33"/>
    </row>
    <row r="37" spans="2:6" ht="15.75" thickBot="1" x14ac:dyDescent="0.3">
      <c r="B37" s="32" t="s">
        <v>28</v>
      </c>
      <c r="C37" s="56"/>
      <c r="D37" s="28"/>
      <c r="E37" s="60"/>
      <c r="F37" s="33"/>
    </row>
    <row r="38" spans="2:6" x14ac:dyDescent="0.25">
      <c r="B38" s="34" t="s">
        <v>29</v>
      </c>
      <c r="C38" s="57">
        <v>29317</v>
      </c>
      <c r="D38" s="28"/>
      <c r="E38" s="28"/>
      <c r="F38" s="33"/>
    </row>
    <row r="39" spans="2:6" x14ac:dyDescent="0.25">
      <c r="B39" s="35" t="s">
        <v>30</v>
      </c>
      <c r="C39" s="58">
        <v>4700003084</v>
      </c>
      <c r="D39" s="28"/>
      <c r="E39" s="28"/>
      <c r="F39" s="33"/>
    </row>
    <row r="40" spans="2:6" x14ac:dyDescent="0.25">
      <c r="B40" s="35" t="s">
        <v>32</v>
      </c>
      <c r="C40" s="58">
        <v>7089</v>
      </c>
      <c r="D40" s="28"/>
      <c r="E40" s="28"/>
      <c r="F40" s="33"/>
    </row>
    <row r="41" spans="2:6" x14ac:dyDescent="0.25">
      <c r="B41" s="35" t="s">
        <v>33</v>
      </c>
      <c r="C41" s="58"/>
      <c r="D41" s="28"/>
      <c r="E41" s="28"/>
      <c r="F41" s="33"/>
    </row>
    <row r="42" spans="2:6" ht="15.75" thickBot="1" x14ac:dyDescent="0.3">
      <c r="B42" s="40" t="s">
        <v>34</v>
      </c>
      <c r="C42" s="59"/>
      <c r="D42" s="28"/>
      <c r="E42" s="28"/>
      <c r="F42" s="33"/>
    </row>
    <row r="43" spans="2:6" ht="15.75" thickBot="1" x14ac:dyDescent="0.3">
      <c r="B43" s="49" t="s">
        <v>35</v>
      </c>
      <c r="C43" s="50" t="s">
        <v>36</v>
      </c>
      <c r="D43" s="51" t="s">
        <v>37</v>
      </c>
      <c r="E43" s="52" t="s">
        <v>38</v>
      </c>
      <c r="F43" s="53" t="s">
        <v>39</v>
      </c>
    </row>
    <row r="44" spans="2:6" x14ac:dyDescent="0.25">
      <c r="B44" s="46" t="s">
        <v>61</v>
      </c>
      <c r="C44" s="45" t="s">
        <v>204</v>
      </c>
      <c r="D44" s="47">
        <v>1</v>
      </c>
      <c r="E44" s="62">
        <v>250000</v>
      </c>
      <c r="F44" s="63">
        <f>E44*D44</f>
        <v>250000</v>
      </c>
    </row>
    <row r="45" spans="2:6" ht="15.75" thickBot="1" x14ac:dyDescent="0.3">
      <c r="B45" s="37"/>
      <c r="C45" s="38"/>
      <c r="D45" s="42"/>
      <c r="E45" s="43" t="s">
        <v>41</v>
      </c>
      <c r="F45" s="64">
        <f>F44</f>
        <v>250000</v>
      </c>
    </row>
    <row r="46" spans="2:6" ht="15.75" thickBot="1" x14ac:dyDescent="0.3"/>
    <row r="47" spans="2:6" ht="15.75" thickBot="1" x14ac:dyDescent="0.3">
      <c r="B47" s="41"/>
      <c r="C47" s="61" t="s">
        <v>136</v>
      </c>
      <c r="D47" s="30"/>
      <c r="E47" s="30"/>
      <c r="F47" s="31"/>
    </row>
    <row r="48" spans="2:6" x14ac:dyDescent="0.25">
      <c r="B48" s="40" t="s">
        <v>21</v>
      </c>
      <c r="C48" s="54" t="s">
        <v>82</v>
      </c>
      <c r="D48" s="28"/>
      <c r="E48" s="28" t="s">
        <v>23</v>
      </c>
      <c r="F48" s="33"/>
    </row>
    <row r="49" spans="2:6" x14ac:dyDescent="0.25">
      <c r="B49" s="32" t="s">
        <v>24</v>
      </c>
      <c r="C49" s="55" t="s">
        <v>80</v>
      </c>
      <c r="D49" s="28"/>
      <c r="E49" s="28"/>
      <c r="F49" s="33"/>
    </row>
    <row r="50" spans="2:6" ht="15.75" thickBot="1" x14ac:dyDescent="0.3">
      <c r="B50" s="32" t="s">
        <v>26</v>
      </c>
      <c r="C50" s="55">
        <v>166732</v>
      </c>
      <c r="D50" s="28"/>
      <c r="E50" s="29" t="s">
        <v>27</v>
      </c>
      <c r="F50" s="33"/>
    </row>
    <row r="51" spans="2:6" ht="15.75" thickBot="1" x14ac:dyDescent="0.3">
      <c r="B51" s="32" t="s">
        <v>28</v>
      </c>
      <c r="C51" s="56"/>
      <c r="D51" s="28"/>
      <c r="E51" s="125">
        <v>31777</v>
      </c>
      <c r="F51" s="33"/>
    </row>
    <row r="52" spans="2:6" x14ac:dyDescent="0.25">
      <c r="B52" s="34" t="s">
        <v>29</v>
      </c>
      <c r="C52" s="57">
        <v>28597</v>
      </c>
      <c r="D52" s="28"/>
      <c r="E52" s="28"/>
      <c r="F52" s="33"/>
    </row>
    <row r="53" spans="2:6" x14ac:dyDescent="0.25">
      <c r="B53" s="35" t="s">
        <v>30</v>
      </c>
      <c r="C53" s="58">
        <v>173808</v>
      </c>
      <c r="D53" s="28"/>
      <c r="E53" s="28"/>
      <c r="F53" s="33"/>
    </row>
    <row r="54" spans="2:6" x14ac:dyDescent="0.25">
      <c r="B54" s="35" t="s">
        <v>32</v>
      </c>
      <c r="C54" s="58"/>
      <c r="D54" s="28"/>
      <c r="E54" s="28"/>
      <c r="F54" s="33"/>
    </row>
    <row r="55" spans="2:6" x14ac:dyDescent="0.25">
      <c r="B55" s="35" t="s">
        <v>33</v>
      </c>
      <c r="C55" s="58"/>
      <c r="D55" s="28"/>
      <c r="E55" s="28"/>
      <c r="F55" s="33"/>
    </row>
    <row r="56" spans="2:6" ht="15.75" thickBot="1" x14ac:dyDescent="0.3">
      <c r="B56" s="40" t="s">
        <v>34</v>
      </c>
      <c r="C56" s="59"/>
      <c r="D56" s="28"/>
      <c r="E56" s="28"/>
      <c r="F56" s="33"/>
    </row>
    <row r="57" spans="2:6" ht="15.75" thickBot="1" x14ac:dyDescent="0.3">
      <c r="B57" s="49" t="s">
        <v>35</v>
      </c>
      <c r="C57" s="50" t="s">
        <v>36</v>
      </c>
      <c r="D57" s="51" t="s">
        <v>37</v>
      </c>
      <c r="E57" s="52" t="s">
        <v>38</v>
      </c>
      <c r="F57" s="53" t="s">
        <v>39</v>
      </c>
    </row>
    <row r="58" spans="2:6" x14ac:dyDescent="0.25">
      <c r="B58" s="46" t="s">
        <v>143</v>
      </c>
      <c r="C58" s="45" t="s">
        <v>144</v>
      </c>
      <c r="D58" s="47">
        <v>3</v>
      </c>
      <c r="E58" s="62">
        <v>2068000</v>
      </c>
      <c r="F58" s="63">
        <f>E58*D58</f>
        <v>6204000</v>
      </c>
    </row>
    <row r="59" spans="2:6" ht="15.75" thickBot="1" x14ac:dyDescent="0.3">
      <c r="B59" s="37"/>
      <c r="C59" s="38"/>
      <c r="D59" s="42"/>
      <c r="E59" s="43" t="s">
        <v>41</v>
      </c>
      <c r="F59" s="64">
        <f>F58</f>
        <v>6204000</v>
      </c>
    </row>
    <row r="60" spans="2:6" ht="15.75" thickBot="1" x14ac:dyDescent="0.3"/>
    <row r="61" spans="2:6" ht="15.75" thickBot="1" x14ac:dyDescent="0.3">
      <c r="B61" s="41"/>
      <c r="C61" s="61" t="s">
        <v>137</v>
      </c>
      <c r="D61" s="30"/>
      <c r="E61" s="30"/>
      <c r="F61" s="31"/>
    </row>
    <row r="62" spans="2:6" x14ac:dyDescent="0.25">
      <c r="B62" s="40" t="s">
        <v>21</v>
      </c>
      <c r="C62" s="54" t="s">
        <v>145</v>
      </c>
      <c r="D62" s="28"/>
      <c r="E62" s="28" t="s">
        <v>23</v>
      </c>
      <c r="F62" s="33"/>
    </row>
    <row r="63" spans="2:6" x14ac:dyDescent="0.25">
      <c r="B63" s="32" t="s">
        <v>24</v>
      </c>
      <c r="C63" s="55" t="s">
        <v>11</v>
      </c>
      <c r="D63" s="28"/>
      <c r="E63" s="28"/>
      <c r="F63" s="33"/>
    </row>
    <row r="64" spans="2:6" ht="15.75" thickBot="1" x14ac:dyDescent="0.3">
      <c r="B64" s="32" t="s">
        <v>26</v>
      </c>
      <c r="C64" s="55">
        <v>167354</v>
      </c>
      <c r="D64" s="28"/>
      <c r="E64" s="29" t="s">
        <v>27</v>
      </c>
      <c r="F64" s="33"/>
    </row>
    <row r="65" spans="2:6" ht="15.75" thickBot="1" x14ac:dyDescent="0.3">
      <c r="B65" s="32" t="s">
        <v>28</v>
      </c>
      <c r="C65" s="56"/>
      <c r="D65" s="28"/>
      <c r="E65" s="125">
        <v>32133</v>
      </c>
      <c r="F65" s="33"/>
    </row>
    <row r="66" spans="2:6" x14ac:dyDescent="0.25">
      <c r="B66" s="34" t="s">
        <v>29</v>
      </c>
      <c r="C66" s="57">
        <v>28913</v>
      </c>
      <c r="D66" s="28"/>
      <c r="E66" s="28"/>
      <c r="F66" s="33"/>
    </row>
    <row r="67" spans="2:6" x14ac:dyDescent="0.25">
      <c r="B67" s="35" t="s">
        <v>30</v>
      </c>
      <c r="C67" s="58">
        <v>2604</v>
      </c>
      <c r="D67" s="28"/>
      <c r="E67" s="28"/>
      <c r="F67" s="33"/>
    </row>
    <row r="68" spans="2:6" x14ac:dyDescent="0.25">
      <c r="B68" s="35" t="s">
        <v>32</v>
      </c>
      <c r="C68" s="58">
        <v>7199</v>
      </c>
      <c r="D68" s="28"/>
      <c r="E68" s="28"/>
      <c r="F68" s="33"/>
    </row>
    <row r="69" spans="2:6" x14ac:dyDescent="0.25">
      <c r="B69" s="35" t="s">
        <v>33</v>
      </c>
      <c r="C69" s="58"/>
      <c r="D69" s="28"/>
      <c r="E69" s="28"/>
      <c r="F69" s="33"/>
    </row>
    <row r="70" spans="2:6" ht="15.75" thickBot="1" x14ac:dyDescent="0.3">
      <c r="B70" s="40" t="s">
        <v>34</v>
      </c>
      <c r="C70" s="59"/>
      <c r="D70" s="28"/>
      <c r="E70" s="28"/>
      <c r="F70" s="33"/>
    </row>
    <row r="71" spans="2:6" ht="15.75" thickBot="1" x14ac:dyDescent="0.3">
      <c r="B71" s="49" t="s">
        <v>35</v>
      </c>
      <c r="C71" s="50" t="s">
        <v>36</v>
      </c>
      <c r="D71" s="51" t="s">
        <v>37</v>
      </c>
      <c r="E71" s="52" t="s">
        <v>38</v>
      </c>
      <c r="F71" s="53" t="s">
        <v>39</v>
      </c>
    </row>
    <row r="72" spans="2:6" x14ac:dyDescent="0.25">
      <c r="B72" s="76" t="s">
        <v>146</v>
      </c>
      <c r="C72" s="78" t="s">
        <v>148</v>
      </c>
      <c r="D72" s="79">
        <v>4</v>
      </c>
      <c r="E72" s="130">
        <v>63909</v>
      </c>
      <c r="F72" s="80">
        <f>E72*D72</f>
        <v>255636</v>
      </c>
    </row>
    <row r="73" spans="2:6" x14ac:dyDescent="0.25">
      <c r="B73" s="46" t="s">
        <v>147</v>
      </c>
      <c r="C73" s="45" t="s">
        <v>149</v>
      </c>
      <c r="D73" s="47">
        <v>2</v>
      </c>
      <c r="E73" s="62">
        <v>380000</v>
      </c>
      <c r="F73" s="131">
        <f>E73*D73</f>
        <v>760000</v>
      </c>
    </row>
    <row r="74" spans="2:6" ht="15.75" thickBot="1" x14ac:dyDescent="0.3">
      <c r="B74" s="37"/>
      <c r="C74" s="38"/>
      <c r="D74" s="42"/>
      <c r="E74" s="132" t="s">
        <v>150</v>
      </c>
      <c r="F74" s="82">
        <f>SUM(F72:F73)</f>
        <v>1015636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8"/>
  <sheetViews>
    <sheetView topLeftCell="A67" workbookViewId="0">
      <selection activeCell="D87" sqref="D87"/>
    </sheetView>
  </sheetViews>
  <sheetFormatPr baseColWidth="10" defaultRowHeight="15" x14ac:dyDescent="0.25"/>
  <cols>
    <col min="2" max="2" width="34.42578125" customWidth="1"/>
    <col min="3" max="3" width="44.7109375" customWidth="1"/>
  </cols>
  <sheetData>
    <row r="1" spans="2:13" ht="15.75" thickBot="1" x14ac:dyDescent="0.3"/>
    <row r="2" spans="2:13" ht="15.75" thickBot="1" x14ac:dyDescent="0.3">
      <c r="B2" s="41"/>
      <c r="C2" s="61" t="s">
        <v>160</v>
      </c>
      <c r="D2" s="30"/>
      <c r="E2" s="30"/>
      <c r="F2" s="31"/>
    </row>
    <row r="3" spans="2:13" x14ac:dyDescent="0.25">
      <c r="B3" s="40" t="s">
        <v>21</v>
      </c>
      <c r="C3" s="54" t="s">
        <v>166</v>
      </c>
      <c r="D3" s="28"/>
      <c r="E3" s="28" t="s">
        <v>23</v>
      </c>
      <c r="F3" s="33"/>
    </row>
    <row r="4" spans="2:13" x14ac:dyDescent="0.25">
      <c r="B4" s="32" t="s">
        <v>24</v>
      </c>
      <c r="C4" s="55" t="s">
        <v>165</v>
      </c>
      <c r="D4" s="28"/>
      <c r="E4" s="28"/>
      <c r="F4" s="33"/>
    </row>
    <row r="5" spans="2:13" ht="15.75" thickBot="1" x14ac:dyDescent="0.3">
      <c r="B5" s="32" t="s">
        <v>26</v>
      </c>
      <c r="C5" s="55">
        <v>167433</v>
      </c>
      <c r="D5" s="28"/>
      <c r="E5" s="29" t="s">
        <v>27</v>
      </c>
      <c r="F5" s="33"/>
    </row>
    <row r="6" spans="2:13" ht="15.75" thickBot="1" x14ac:dyDescent="0.3">
      <c r="B6" s="32" t="s">
        <v>28</v>
      </c>
      <c r="C6" s="56"/>
      <c r="D6" s="28"/>
      <c r="E6" s="125"/>
      <c r="F6" s="33"/>
    </row>
    <row r="7" spans="2:13" x14ac:dyDescent="0.25">
      <c r="B7" s="34" t="s">
        <v>29</v>
      </c>
      <c r="C7" s="57">
        <v>29021</v>
      </c>
      <c r="D7" s="28"/>
      <c r="E7" s="28"/>
      <c r="F7" s="33"/>
    </row>
    <row r="8" spans="2:13" x14ac:dyDescent="0.25">
      <c r="B8" s="35" t="s">
        <v>30</v>
      </c>
      <c r="C8" s="58" t="s">
        <v>167</v>
      </c>
      <c r="D8" s="28"/>
      <c r="E8" s="28"/>
      <c r="F8" s="33"/>
    </row>
    <row r="9" spans="2:13" x14ac:dyDescent="0.25">
      <c r="B9" s="35" t="s">
        <v>32</v>
      </c>
      <c r="C9" s="58">
        <v>7083</v>
      </c>
      <c r="D9" s="28"/>
      <c r="E9" s="28"/>
      <c r="F9" s="33"/>
    </row>
    <row r="10" spans="2:13" x14ac:dyDescent="0.25">
      <c r="B10" s="35" t="s">
        <v>33</v>
      </c>
      <c r="C10" s="58"/>
      <c r="D10" s="28"/>
      <c r="E10" s="28"/>
      <c r="F10" s="33"/>
    </row>
    <row r="11" spans="2:13" ht="15.75" thickBot="1" x14ac:dyDescent="0.3">
      <c r="B11" s="40" t="s">
        <v>34</v>
      </c>
      <c r="C11" s="59"/>
      <c r="D11" s="28"/>
      <c r="E11" s="28"/>
      <c r="F11" s="33"/>
    </row>
    <row r="12" spans="2:13" ht="15.75" thickBot="1" x14ac:dyDescent="0.3">
      <c r="B12" s="49" t="s">
        <v>35</v>
      </c>
      <c r="C12" s="50" t="s">
        <v>36</v>
      </c>
      <c r="D12" s="51" t="s">
        <v>37</v>
      </c>
      <c r="E12" s="52" t="s">
        <v>38</v>
      </c>
      <c r="F12" s="53" t="s">
        <v>39</v>
      </c>
    </row>
    <row r="13" spans="2:13" x14ac:dyDescent="0.25">
      <c r="B13" s="76">
        <v>44043</v>
      </c>
      <c r="C13" s="78" t="s">
        <v>168</v>
      </c>
      <c r="D13" s="79">
        <v>3</v>
      </c>
      <c r="E13" s="80">
        <v>180000</v>
      </c>
      <c r="F13" s="80">
        <f>E13*D13</f>
        <v>540000</v>
      </c>
      <c r="G13">
        <v>3</v>
      </c>
      <c r="H13" s="138">
        <f>E13-(E13*10%)</f>
        <v>162000</v>
      </c>
      <c r="I13" s="138">
        <f>G13*H13</f>
        <v>486000</v>
      </c>
      <c r="K13">
        <v>1</v>
      </c>
      <c r="L13" s="138">
        <v>162000</v>
      </c>
      <c r="M13" s="138">
        <f>K13*L13</f>
        <v>162000</v>
      </c>
    </row>
    <row r="14" spans="2:13" x14ac:dyDescent="0.25">
      <c r="B14" s="46" t="s">
        <v>169</v>
      </c>
      <c r="C14" s="135" t="s">
        <v>170</v>
      </c>
      <c r="D14" s="47">
        <v>32</v>
      </c>
      <c r="E14" s="62">
        <v>10582</v>
      </c>
      <c r="F14" s="131">
        <f>E14*D14</f>
        <v>338624</v>
      </c>
      <c r="G14">
        <v>32</v>
      </c>
      <c r="H14" s="138">
        <f>E14-(E14*10%)</f>
        <v>9523.7999999999993</v>
      </c>
      <c r="I14" s="138">
        <f t="shared" ref="I14:I16" si="0">G14*H14</f>
        <v>304761.59999999998</v>
      </c>
      <c r="L14" s="138"/>
      <c r="M14" s="138">
        <f t="shared" ref="M14:M16" si="1">K14*L14</f>
        <v>0</v>
      </c>
    </row>
    <row r="15" spans="2:13" x14ac:dyDescent="0.25">
      <c r="B15" s="46" t="s">
        <v>172</v>
      </c>
      <c r="C15" s="135" t="s">
        <v>171</v>
      </c>
      <c r="D15" s="47">
        <v>1</v>
      </c>
      <c r="E15" s="62">
        <v>77200</v>
      </c>
      <c r="F15" s="131">
        <f>E15*D15</f>
        <v>77200</v>
      </c>
      <c r="G15">
        <v>1</v>
      </c>
      <c r="H15" s="138">
        <f>E15-(E15*10%)</f>
        <v>69480</v>
      </c>
      <c r="I15" s="138">
        <f t="shared" si="0"/>
        <v>69480</v>
      </c>
      <c r="K15">
        <v>3</v>
      </c>
      <c r="L15" s="138">
        <v>70020</v>
      </c>
      <c r="M15" s="138">
        <f t="shared" si="1"/>
        <v>210060</v>
      </c>
    </row>
    <row r="16" spans="2:13" ht="15.75" thickBot="1" x14ac:dyDescent="0.3">
      <c r="B16" s="46" t="s">
        <v>173</v>
      </c>
      <c r="C16" s="45" t="s">
        <v>174</v>
      </c>
      <c r="D16" s="47">
        <v>1</v>
      </c>
      <c r="E16" s="62">
        <v>77800</v>
      </c>
      <c r="F16" s="131">
        <f>E16*D16</f>
        <v>77800</v>
      </c>
      <c r="G16">
        <v>1</v>
      </c>
      <c r="H16" s="138">
        <f>E16-(E16*10%)</f>
        <v>70020</v>
      </c>
      <c r="I16" s="138">
        <f t="shared" si="0"/>
        <v>70020</v>
      </c>
      <c r="K16">
        <v>3</v>
      </c>
      <c r="L16" s="138">
        <v>69480</v>
      </c>
      <c r="M16" s="138">
        <f t="shared" si="1"/>
        <v>208440</v>
      </c>
    </row>
    <row r="17" spans="2:13" ht="15.75" thickBot="1" x14ac:dyDescent="0.3">
      <c r="B17" s="37"/>
      <c r="C17" s="38"/>
      <c r="D17" s="42"/>
      <c r="E17" s="132" t="s">
        <v>150</v>
      </c>
      <c r="F17" s="82">
        <f>SUM(F13:F16)</f>
        <v>1033624</v>
      </c>
      <c r="G17" s="138"/>
      <c r="I17" s="139">
        <f>SUM(I13:I16)</f>
        <v>930261.6</v>
      </c>
      <c r="M17" s="139">
        <f>SUM(M13:M16)</f>
        <v>580500</v>
      </c>
    </row>
    <row r="18" spans="2:13" ht="15.75" thickBot="1" x14ac:dyDescent="0.3"/>
    <row r="19" spans="2:13" ht="15.75" thickBot="1" x14ac:dyDescent="0.3">
      <c r="B19" s="41"/>
      <c r="C19" s="61" t="s">
        <v>161</v>
      </c>
      <c r="D19" s="30"/>
      <c r="E19" s="30"/>
      <c r="F19" s="31"/>
      <c r="J19" s="211">
        <f>I17+M17</f>
        <v>1510761.6</v>
      </c>
      <c r="K19" s="212"/>
    </row>
    <row r="20" spans="2:13" x14ac:dyDescent="0.25">
      <c r="B20" s="40" t="s">
        <v>21</v>
      </c>
      <c r="C20" s="54" t="s">
        <v>82</v>
      </c>
      <c r="D20" s="28"/>
      <c r="E20" s="28" t="s">
        <v>23</v>
      </c>
      <c r="F20" s="33"/>
    </row>
    <row r="21" spans="2:13" x14ac:dyDescent="0.25">
      <c r="B21" s="32" t="s">
        <v>24</v>
      </c>
      <c r="C21" s="55" t="s">
        <v>191</v>
      </c>
      <c r="D21" s="28"/>
      <c r="E21" s="28"/>
      <c r="F21" s="33"/>
    </row>
    <row r="22" spans="2:13" ht="15.75" thickBot="1" x14ac:dyDescent="0.3">
      <c r="B22" s="32" t="s">
        <v>26</v>
      </c>
      <c r="C22" s="55">
        <v>167756</v>
      </c>
      <c r="D22" s="28"/>
      <c r="E22" s="29" t="s">
        <v>27</v>
      </c>
      <c r="F22" s="33"/>
    </row>
    <row r="23" spans="2:13" ht="15.75" thickBot="1" x14ac:dyDescent="0.3">
      <c r="B23" s="32" t="s">
        <v>28</v>
      </c>
      <c r="C23" s="56"/>
      <c r="D23" s="28"/>
      <c r="E23" s="125"/>
      <c r="F23" s="33"/>
    </row>
    <row r="24" spans="2:13" x14ac:dyDescent="0.25">
      <c r="B24" s="34" t="s">
        <v>29</v>
      </c>
      <c r="C24" s="170">
        <v>29159</v>
      </c>
      <c r="D24" s="169"/>
      <c r="E24" s="28"/>
      <c r="F24" s="33"/>
    </row>
    <row r="25" spans="2:13" x14ac:dyDescent="0.25">
      <c r="B25" s="35" t="s">
        <v>30</v>
      </c>
      <c r="C25" s="56" t="s">
        <v>202</v>
      </c>
      <c r="D25" s="28"/>
      <c r="E25" s="28"/>
      <c r="F25" s="33"/>
    </row>
    <row r="26" spans="2:13" x14ac:dyDescent="0.25">
      <c r="B26" s="35" t="s">
        <v>32</v>
      </c>
      <c r="C26" s="58">
        <v>7174</v>
      </c>
      <c r="D26" s="28"/>
      <c r="E26" s="28"/>
      <c r="F26" s="33"/>
    </row>
    <row r="27" spans="2:13" x14ac:dyDescent="0.25">
      <c r="B27" s="35" t="s">
        <v>33</v>
      </c>
      <c r="C27" s="58"/>
      <c r="D27" s="28"/>
      <c r="E27" s="28"/>
      <c r="F27" s="33"/>
    </row>
    <row r="28" spans="2:13" ht="15.75" thickBot="1" x14ac:dyDescent="0.3">
      <c r="B28" s="40" t="s">
        <v>34</v>
      </c>
      <c r="C28" s="59"/>
      <c r="D28" s="28"/>
      <c r="E28" s="28"/>
      <c r="F28" s="33"/>
    </row>
    <row r="29" spans="2:13" ht="15.75" thickBot="1" x14ac:dyDescent="0.3">
      <c r="B29" s="49" t="s">
        <v>35</v>
      </c>
      <c r="C29" s="50" t="s">
        <v>36</v>
      </c>
      <c r="D29" s="51" t="s">
        <v>37</v>
      </c>
      <c r="E29" s="52" t="s">
        <v>38</v>
      </c>
      <c r="F29" s="53" t="s">
        <v>39</v>
      </c>
    </row>
    <row r="30" spans="2:13" x14ac:dyDescent="0.25">
      <c r="B30" s="76" t="s">
        <v>192</v>
      </c>
      <c r="C30" s="78" t="s">
        <v>193</v>
      </c>
      <c r="D30" s="79">
        <v>20</v>
      </c>
      <c r="E30" s="130">
        <v>19990</v>
      </c>
      <c r="F30" s="80">
        <f>E30*D30</f>
        <v>399800</v>
      </c>
    </row>
    <row r="31" spans="2:13" ht="15.75" thickBot="1" x14ac:dyDescent="0.3">
      <c r="B31" s="37"/>
      <c r="C31" s="38"/>
      <c r="D31" s="42"/>
      <c r="E31" s="132" t="s">
        <v>150</v>
      </c>
      <c r="F31" s="82">
        <f>SUM(F30:F30)</f>
        <v>399800</v>
      </c>
    </row>
    <row r="32" spans="2:13" ht="15.75" thickBot="1" x14ac:dyDescent="0.3"/>
    <row r="33" spans="2:6" ht="15.75" thickBot="1" x14ac:dyDescent="0.3">
      <c r="B33" s="41"/>
      <c r="C33" s="61" t="s">
        <v>162</v>
      </c>
      <c r="D33" s="30"/>
      <c r="E33" s="30"/>
      <c r="F33" s="31"/>
    </row>
    <row r="34" spans="2:6" x14ac:dyDescent="0.25">
      <c r="B34" s="40" t="s">
        <v>21</v>
      </c>
      <c r="C34" s="54" t="s">
        <v>213</v>
      </c>
      <c r="D34" s="28"/>
      <c r="E34" s="28" t="s">
        <v>23</v>
      </c>
      <c r="F34" s="33"/>
    </row>
    <row r="35" spans="2:6" x14ac:dyDescent="0.25">
      <c r="B35" s="32" t="s">
        <v>24</v>
      </c>
      <c r="C35" s="55" t="s">
        <v>212</v>
      </c>
      <c r="D35" s="28"/>
      <c r="E35" s="28"/>
      <c r="F35" s="33"/>
    </row>
    <row r="36" spans="2:6" ht="15.75" thickBot="1" x14ac:dyDescent="0.3">
      <c r="B36" s="32" t="s">
        <v>26</v>
      </c>
      <c r="C36" s="55">
        <v>167973</v>
      </c>
      <c r="D36" s="28"/>
      <c r="E36" s="29" t="s">
        <v>27</v>
      </c>
      <c r="F36" s="33"/>
    </row>
    <row r="37" spans="2:6" ht="15.75" thickBot="1" x14ac:dyDescent="0.3">
      <c r="B37" s="32" t="s">
        <v>28</v>
      </c>
      <c r="C37" s="56"/>
      <c r="D37" s="28"/>
      <c r="E37" s="125"/>
      <c r="F37" s="33"/>
    </row>
    <row r="38" spans="2:6" x14ac:dyDescent="0.25">
      <c r="B38" s="34" t="s">
        <v>29</v>
      </c>
      <c r="C38" s="57">
        <v>29347</v>
      </c>
      <c r="D38" s="28"/>
      <c r="E38" s="28"/>
      <c r="F38" s="33"/>
    </row>
    <row r="39" spans="2:6" x14ac:dyDescent="0.25">
      <c r="B39" s="35" t="s">
        <v>30</v>
      </c>
      <c r="C39" s="58" t="s">
        <v>214</v>
      </c>
      <c r="D39" s="28"/>
      <c r="E39" s="28"/>
      <c r="F39" s="33"/>
    </row>
    <row r="40" spans="2:6" x14ac:dyDescent="0.25">
      <c r="B40" s="35" t="s">
        <v>32</v>
      </c>
      <c r="C40" s="58"/>
      <c r="D40" s="28"/>
      <c r="E40" s="28"/>
      <c r="F40" s="33"/>
    </row>
    <row r="41" spans="2:6" x14ac:dyDescent="0.25">
      <c r="B41" s="35" t="s">
        <v>33</v>
      </c>
      <c r="C41" s="58"/>
      <c r="D41" s="28"/>
      <c r="E41" s="28"/>
      <c r="F41" s="33"/>
    </row>
    <row r="42" spans="2:6" ht="15.75" thickBot="1" x14ac:dyDescent="0.3">
      <c r="B42" s="40" t="s">
        <v>34</v>
      </c>
      <c r="C42" s="59"/>
      <c r="D42" s="28"/>
      <c r="E42" s="28"/>
      <c r="F42" s="33"/>
    </row>
    <row r="43" spans="2:6" ht="15.75" thickBot="1" x14ac:dyDescent="0.3">
      <c r="B43" s="49" t="s">
        <v>35</v>
      </c>
      <c r="C43" s="50" t="s">
        <v>36</v>
      </c>
      <c r="D43" s="51" t="s">
        <v>37</v>
      </c>
      <c r="E43" s="52" t="s">
        <v>38</v>
      </c>
      <c r="F43" s="53" t="s">
        <v>39</v>
      </c>
    </row>
    <row r="44" spans="2:6" x14ac:dyDescent="0.25">
      <c r="B44" s="76">
        <v>9910000003</v>
      </c>
      <c r="C44" s="78" t="s">
        <v>78</v>
      </c>
      <c r="D44" s="79">
        <v>1</v>
      </c>
      <c r="E44" s="130">
        <v>179403</v>
      </c>
      <c r="F44" s="80">
        <f>E44*D44</f>
        <v>179403</v>
      </c>
    </row>
    <row r="45" spans="2:6" ht="15.75" thickBot="1" x14ac:dyDescent="0.3">
      <c r="B45" s="37"/>
      <c r="C45" s="38"/>
      <c r="D45" s="42"/>
      <c r="E45" s="132" t="s">
        <v>150</v>
      </c>
      <c r="F45" s="82">
        <f>SUM(F44:F44)</f>
        <v>179403</v>
      </c>
    </row>
    <row r="46" spans="2:6" ht="15.75" thickBot="1" x14ac:dyDescent="0.3"/>
    <row r="47" spans="2:6" ht="15.75" thickBot="1" x14ac:dyDescent="0.3">
      <c r="B47" s="41"/>
      <c r="C47" s="61" t="s">
        <v>163</v>
      </c>
      <c r="D47" s="30"/>
      <c r="E47" s="30"/>
      <c r="F47" s="31"/>
    </row>
    <row r="48" spans="2:6" x14ac:dyDescent="0.25">
      <c r="B48" s="40" t="s">
        <v>21</v>
      </c>
      <c r="C48" s="54" t="s">
        <v>195</v>
      </c>
      <c r="D48" s="28"/>
      <c r="E48" s="28" t="s">
        <v>23</v>
      </c>
      <c r="F48" s="33"/>
    </row>
    <row r="49" spans="2:6" x14ac:dyDescent="0.25">
      <c r="B49" s="32" t="s">
        <v>24</v>
      </c>
      <c r="C49" s="55" t="s">
        <v>194</v>
      </c>
      <c r="D49" s="28"/>
      <c r="E49" s="28"/>
      <c r="F49" s="33"/>
    </row>
    <row r="50" spans="2:6" ht="15.75" thickBot="1" x14ac:dyDescent="0.3">
      <c r="B50" s="32" t="s">
        <v>26</v>
      </c>
      <c r="C50" s="55">
        <v>168084</v>
      </c>
      <c r="D50" s="28"/>
      <c r="E50" s="29" t="s">
        <v>27</v>
      </c>
      <c r="F50" s="33"/>
    </row>
    <row r="51" spans="2:6" ht="15.75" thickBot="1" x14ac:dyDescent="0.3">
      <c r="B51" s="32" t="s">
        <v>28</v>
      </c>
      <c r="C51" s="56"/>
      <c r="D51" s="28"/>
      <c r="E51" s="125"/>
      <c r="F51" s="33"/>
    </row>
    <row r="52" spans="2:6" x14ac:dyDescent="0.25">
      <c r="B52" s="34" t="s">
        <v>29</v>
      </c>
      <c r="C52" s="57">
        <v>29421</v>
      </c>
      <c r="D52" s="28"/>
      <c r="E52" s="28"/>
      <c r="F52" s="33"/>
    </row>
    <row r="53" spans="2:6" x14ac:dyDescent="0.25">
      <c r="B53" s="35" t="s">
        <v>30</v>
      </c>
      <c r="C53" s="58" t="s">
        <v>89</v>
      </c>
      <c r="D53" s="28"/>
      <c r="E53" s="28"/>
      <c r="F53" s="33"/>
    </row>
    <row r="54" spans="2:6" x14ac:dyDescent="0.25">
      <c r="B54" s="35" t="s">
        <v>32</v>
      </c>
      <c r="C54" s="58"/>
      <c r="D54" s="28"/>
      <c r="E54" s="28"/>
      <c r="F54" s="33"/>
    </row>
    <row r="55" spans="2:6" x14ac:dyDescent="0.25">
      <c r="B55" s="35" t="s">
        <v>33</v>
      </c>
      <c r="C55" s="58"/>
      <c r="D55" s="28"/>
      <c r="E55" s="28"/>
      <c r="F55" s="33"/>
    </row>
    <row r="56" spans="2:6" ht="15.75" thickBot="1" x14ac:dyDescent="0.3">
      <c r="B56" s="40" t="s">
        <v>34</v>
      </c>
      <c r="C56" s="59"/>
      <c r="D56" s="28"/>
      <c r="E56" s="28"/>
      <c r="F56" s="33"/>
    </row>
    <row r="57" spans="2:6" ht="15.75" thickBot="1" x14ac:dyDescent="0.3">
      <c r="B57" s="49" t="s">
        <v>35</v>
      </c>
      <c r="C57" s="50" t="s">
        <v>36</v>
      </c>
      <c r="D57" s="51" t="s">
        <v>37</v>
      </c>
      <c r="E57" s="52" t="s">
        <v>38</v>
      </c>
      <c r="F57" s="53" t="s">
        <v>39</v>
      </c>
    </row>
    <row r="58" spans="2:6" x14ac:dyDescent="0.25">
      <c r="B58" s="76">
        <v>3200000000</v>
      </c>
      <c r="C58" s="78" t="s">
        <v>216</v>
      </c>
      <c r="D58" s="79">
        <v>1</v>
      </c>
      <c r="E58" s="130">
        <v>774120</v>
      </c>
      <c r="F58" s="80">
        <f>E58*D58</f>
        <v>774120</v>
      </c>
    </row>
    <row r="59" spans="2:6" ht="15.75" thickBot="1" x14ac:dyDescent="0.3">
      <c r="B59" s="37"/>
      <c r="C59" s="38"/>
      <c r="D59" s="42"/>
      <c r="E59" s="132" t="s">
        <v>150</v>
      </c>
      <c r="F59" s="82">
        <f>SUM(F58:F58)</f>
        <v>774120</v>
      </c>
    </row>
    <row r="60" spans="2:6" ht="15.75" thickBot="1" x14ac:dyDescent="0.3"/>
    <row r="61" spans="2:6" ht="15.75" thickBot="1" x14ac:dyDescent="0.3">
      <c r="B61" s="41"/>
      <c r="C61" s="61" t="s">
        <v>164</v>
      </c>
      <c r="D61" s="30"/>
      <c r="E61" s="30"/>
      <c r="F61" s="31"/>
    </row>
    <row r="62" spans="2:6" x14ac:dyDescent="0.25">
      <c r="B62" s="40" t="s">
        <v>21</v>
      </c>
      <c r="C62" s="54" t="s">
        <v>195</v>
      </c>
      <c r="D62" s="28"/>
      <c r="E62" s="28" t="s">
        <v>23</v>
      </c>
      <c r="F62" s="33"/>
    </row>
    <row r="63" spans="2:6" x14ac:dyDescent="0.25">
      <c r="B63" s="32" t="s">
        <v>24</v>
      </c>
      <c r="C63" s="55" t="s">
        <v>194</v>
      </c>
      <c r="D63" s="28"/>
      <c r="E63" s="28"/>
      <c r="F63" s="33"/>
    </row>
    <row r="64" spans="2:6" ht="15.75" thickBot="1" x14ac:dyDescent="0.3">
      <c r="B64" s="32" t="s">
        <v>26</v>
      </c>
      <c r="C64" s="55">
        <v>167844</v>
      </c>
      <c r="D64" s="28"/>
      <c r="E64" s="29" t="s">
        <v>27</v>
      </c>
      <c r="F64" s="33"/>
    </row>
    <row r="65" spans="2:6" ht="15.75" thickBot="1" x14ac:dyDescent="0.3">
      <c r="B65" s="32" t="s">
        <v>28</v>
      </c>
      <c r="C65" s="56"/>
      <c r="D65" s="28"/>
      <c r="E65" s="125"/>
      <c r="F65" s="33"/>
    </row>
    <row r="66" spans="2:6" x14ac:dyDescent="0.25">
      <c r="B66" s="34" t="s">
        <v>29</v>
      </c>
      <c r="C66" s="57">
        <v>29174</v>
      </c>
      <c r="D66" s="28"/>
      <c r="E66" s="28"/>
      <c r="F66" s="33"/>
    </row>
    <row r="67" spans="2:6" x14ac:dyDescent="0.25">
      <c r="B67" s="35" t="s">
        <v>30</v>
      </c>
      <c r="C67" s="58" t="s">
        <v>196</v>
      </c>
      <c r="D67" s="28"/>
      <c r="E67" s="28"/>
      <c r="F67" s="33"/>
    </row>
    <row r="68" spans="2:6" x14ac:dyDescent="0.25">
      <c r="B68" s="35" t="s">
        <v>32</v>
      </c>
      <c r="C68" s="58">
        <v>9008</v>
      </c>
      <c r="D68" s="28"/>
      <c r="E68" s="28"/>
      <c r="F68" s="33"/>
    </row>
    <row r="69" spans="2:6" x14ac:dyDescent="0.25">
      <c r="B69" s="35" t="s">
        <v>33</v>
      </c>
      <c r="C69" s="58"/>
      <c r="D69" s="28"/>
      <c r="E69" s="28"/>
      <c r="F69" s="33"/>
    </row>
    <row r="70" spans="2:6" ht="15.75" thickBot="1" x14ac:dyDescent="0.3">
      <c r="B70" s="40" t="s">
        <v>34</v>
      </c>
      <c r="C70" s="59"/>
      <c r="D70" s="28"/>
      <c r="E70" s="28"/>
      <c r="F70" s="33"/>
    </row>
    <row r="71" spans="2:6" ht="15.75" thickBot="1" x14ac:dyDescent="0.3">
      <c r="B71" s="49" t="s">
        <v>35</v>
      </c>
      <c r="C71" s="50" t="s">
        <v>36</v>
      </c>
      <c r="D71" s="51" t="s">
        <v>37</v>
      </c>
      <c r="E71" s="52" t="s">
        <v>38</v>
      </c>
      <c r="F71" s="53" t="s">
        <v>39</v>
      </c>
    </row>
    <row r="72" spans="2:6" x14ac:dyDescent="0.25">
      <c r="B72" s="46">
        <v>9910000003</v>
      </c>
      <c r="C72" s="45" t="s">
        <v>197</v>
      </c>
      <c r="D72" s="47">
        <v>1</v>
      </c>
      <c r="E72" s="62">
        <v>180519</v>
      </c>
      <c r="F72" s="131">
        <f>E72*D72</f>
        <v>180519</v>
      </c>
    </row>
    <row r="73" spans="2:6" ht="15.75" thickBot="1" x14ac:dyDescent="0.3">
      <c r="B73" s="37"/>
      <c r="C73" s="38"/>
      <c r="D73" s="42"/>
      <c r="E73" s="132" t="s">
        <v>150</v>
      </c>
      <c r="F73" s="82">
        <f>SUM(F72:F72)</f>
        <v>180519</v>
      </c>
    </row>
    <row r="75" spans="2:6" ht="15.75" thickBot="1" x14ac:dyDescent="0.3"/>
    <row r="76" spans="2:6" ht="15.75" thickBot="1" x14ac:dyDescent="0.3">
      <c r="B76" s="41"/>
      <c r="C76" s="61" t="s">
        <v>221</v>
      </c>
      <c r="D76" s="30"/>
      <c r="E76" s="30"/>
      <c r="F76" s="31"/>
    </row>
    <row r="77" spans="2:6" x14ac:dyDescent="0.25">
      <c r="B77" s="40" t="s">
        <v>21</v>
      </c>
      <c r="C77" s="54"/>
      <c r="D77" s="28"/>
      <c r="E77" s="28" t="s">
        <v>23</v>
      </c>
      <c r="F77" s="33"/>
    </row>
    <row r="78" spans="2:6" x14ac:dyDescent="0.25">
      <c r="B78" s="32" t="s">
        <v>24</v>
      </c>
      <c r="C78" s="55"/>
      <c r="D78" s="28"/>
      <c r="E78" s="28"/>
      <c r="F78" s="33"/>
    </row>
    <row r="79" spans="2:6" ht="15.75" thickBot="1" x14ac:dyDescent="0.3">
      <c r="B79" s="32" t="s">
        <v>26</v>
      </c>
      <c r="C79" s="55"/>
      <c r="D79" s="28"/>
      <c r="E79" s="29" t="s">
        <v>27</v>
      </c>
      <c r="F79" s="33"/>
    </row>
    <row r="80" spans="2:6" ht="15.75" thickBot="1" x14ac:dyDescent="0.3">
      <c r="B80" s="32" t="s">
        <v>28</v>
      </c>
      <c r="C80" s="56"/>
      <c r="D80" s="28"/>
      <c r="E80" s="125"/>
      <c r="F80" s="33"/>
    </row>
    <row r="81" spans="2:6" x14ac:dyDescent="0.25">
      <c r="B81" s="34" t="s">
        <v>29</v>
      </c>
      <c r="C81" s="57"/>
      <c r="D81" s="28"/>
      <c r="E81" s="28"/>
      <c r="F81" s="33"/>
    </row>
    <row r="82" spans="2:6" x14ac:dyDescent="0.25">
      <c r="B82" s="35" t="s">
        <v>30</v>
      </c>
      <c r="C82" s="58"/>
      <c r="D82" s="28"/>
      <c r="E82" s="28"/>
      <c r="F82" s="33"/>
    </row>
    <row r="83" spans="2:6" x14ac:dyDescent="0.25">
      <c r="B83" s="35" t="s">
        <v>32</v>
      </c>
      <c r="C83" s="58"/>
      <c r="D83" s="28"/>
      <c r="E83" s="28"/>
      <c r="F83" s="33"/>
    </row>
    <row r="84" spans="2:6" x14ac:dyDescent="0.25">
      <c r="B84" s="35" t="s">
        <v>33</v>
      </c>
      <c r="C84" s="58"/>
      <c r="D84" s="28"/>
      <c r="E84" s="28"/>
      <c r="F84" s="33"/>
    </row>
    <row r="85" spans="2:6" ht="15.75" thickBot="1" x14ac:dyDescent="0.3">
      <c r="B85" s="40" t="s">
        <v>34</v>
      </c>
      <c r="C85" s="59"/>
      <c r="D85" s="28"/>
      <c r="E85" s="28"/>
      <c r="F85" s="33"/>
    </row>
    <row r="86" spans="2:6" ht="15.75" thickBot="1" x14ac:dyDescent="0.3">
      <c r="B86" s="49" t="s">
        <v>35</v>
      </c>
      <c r="C86" s="50" t="s">
        <v>36</v>
      </c>
      <c r="D86" s="51" t="s">
        <v>37</v>
      </c>
      <c r="E86" s="52" t="s">
        <v>38</v>
      </c>
      <c r="F86" s="53" t="s">
        <v>39</v>
      </c>
    </row>
    <row r="87" spans="2:6" x14ac:dyDescent="0.25">
      <c r="B87" s="46"/>
      <c r="C87" s="45"/>
      <c r="D87" s="47"/>
      <c r="E87" s="62"/>
      <c r="F87" s="131">
        <f>E87*D87</f>
        <v>0</v>
      </c>
    </row>
    <row r="88" spans="2:6" ht="15.75" thickBot="1" x14ac:dyDescent="0.3">
      <c r="B88" s="37"/>
      <c r="C88" s="38"/>
      <c r="D88" s="42"/>
      <c r="E88" s="132" t="s">
        <v>150</v>
      </c>
      <c r="F88" s="82">
        <f>SUM(F87:F87)</f>
        <v>0</v>
      </c>
    </row>
  </sheetData>
  <mergeCells count="1">
    <mergeCell ref="J19:K19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tabSelected="1" zoomScale="70" zoomScaleNormal="70" workbookViewId="0">
      <selection activeCell="M29" sqref="M29"/>
    </sheetView>
  </sheetViews>
  <sheetFormatPr baseColWidth="10" defaultRowHeight="15" x14ac:dyDescent="0.25"/>
  <cols>
    <col min="1" max="1" width="4.28515625" customWidth="1"/>
    <col min="2" max="2" width="43.7109375" customWidth="1"/>
    <col min="3" max="3" width="19.5703125" customWidth="1"/>
    <col min="4" max="4" width="18" customWidth="1"/>
    <col min="5" max="5" width="19.5703125" customWidth="1"/>
    <col min="6" max="6" width="17.28515625" customWidth="1"/>
    <col min="7" max="7" width="16.42578125" customWidth="1"/>
    <col min="8" max="8" width="22.42578125" customWidth="1"/>
    <col min="9" max="9" width="13.5703125" customWidth="1"/>
    <col min="10" max="10" width="16.140625" customWidth="1"/>
    <col min="11" max="11" width="16.42578125" customWidth="1"/>
  </cols>
  <sheetData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0" t="s">
        <v>6</v>
      </c>
      <c r="H3" s="11" t="s">
        <v>7</v>
      </c>
      <c r="I3" s="10" t="s">
        <v>8</v>
      </c>
      <c r="J3" s="10" t="s">
        <v>9</v>
      </c>
      <c r="K3" s="11" t="s">
        <v>10</v>
      </c>
    </row>
    <row r="4" spans="1:11" x14ac:dyDescent="0.25">
      <c r="A4" s="6">
        <v>1</v>
      </c>
      <c r="B4" s="116" t="s">
        <v>42</v>
      </c>
      <c r="C4" s="147">
        <v>315000</v>
      </c>
      <c r="D4" s="15" t="s">
        <v>19</v>
      </c>
      <c r="E4" s="12" t="s">
        <v>14</v>
      </c>
      <c r="F4" s="141">
        <v>29070</v>
      </c>
      <c r="G4" s="16" t="s">
        <v>15</v>
      </c>
      <c r="H4" s="146">
        <v>167572</v>
      </c>
      <c r="I4" s="92">
        <v>32408</v>
      </c>
      <c r="J4" s="12" t="s">
        <v>19</v>
      </c>
      <c r="K4" s="19" t="s">
        <v>16</v>
      </c>
    </row>
    <row r="5" spans="1:11" x14ac:dyDescent="0.25">
      <c r="A5" s="7">
        <v>2</v>
      </c>
      <c r="B5" s="117" t="s">
        <v>11</v>
      </c>
      <c r="C5" s="148">
        <v>160000</v>
      </c>
      <c r="D5" s="15" t="s">
        <v>19</v>
      </c>
      <c r="E5" s="13" t="s">
        <v>14</v>
      </c>
      <c r="F5" s="142">
        <v>29071</v>
      </c>
      <c r="G5" s="17" t="s">
        <v>15</v>
      </c>
      <c r="H5" s="13">
        <v>167571</v>
      </c>
      <c r="I5" s="93">
        <v>32409</v>
      </c>
      <c r="J5" s="13" t="s">
        <v>19</v>
      </c>
      <c r="K5" s="20" t="s">
        <v>16</v>
      </c>
    </row>
    <row r="6" spans="1:11" x14ac:dyDescent="0.25">
      <c r="A6" s="7">
        <v>3</v>
      </c>
      <c r="B6" s="118" t="s">
        <v>12</v>
      </c>
      <c r="C6" s="149">
        <v>645301</v>
      </c>
      <c r="D6" s="15" t="s">
        <v>19</v>
      </c>
      <c r="E6" s="14" t="s">
        <v>14</v>
      </c>
      <c r="F6" s="143">
        <v>29072</v>
      </c>
      <c r="G6" s="17" t="s">
        <v>15</v>
      </c>
      <c r="H6" s="14">
        <v>167570</v>
      </c>
      <c r="I6" s="94">
        <v>32407</v>
      </c>
      <c r="J6" s="14" t="s">
        <v>19</v>
      </c>
      <c r="K6" s="21" t="s">
        <v>16</v>
      </c>
    </row>
    <row r="7" spans="1:11" x14ac:dyDescent="0.25">
      <c r="A7" s="8">
        <v>4</v>
      </c>
      <c r="B7" s="119" t="s">
        <v>13</v>
      </c>
      <c r="C7" s="150">
        <v>2400000</v>
      </c>
      <c r="D7" s="15" t="s">
        <v>19</v>
      </c>
      <c r="E7" s="15" t="s">
        <v>14</v>
      </c>
      <c r="F7" s="144">
        <v>29317</v>
      </c>
      <c r="G7" s="18" t="s">
        <v>15</v>
      </c>
      <c r="H7" s="15">
        <v>168058</v>
      </c>
      <c r="I7" s="93">
        <v>32825</v>
      </c>
      <c r="J7" s="15"/>
      <c r="K7" s="22" t="s">
        <v>16</v>
      </c>
    </row>
    <row r="8" spans="1:11" x14ac:dyDescent="0.25">
      <c r="A8" s="2">
        <v>5</v>
      </c>
      <c r="B8" s="120" t="s">
        <v>80</v>
      </c>
      <c r="C8" s="190">
        <v>720000</v>
      </c>
      <c r="D8" s="75" t="s">
        <v>19</v>
      </c>
      <c r="E8" s="23">
        <v>7171</v>
      </c>
      <c r="F8" s="91">
        <v>28285</v>
      </c>
      <c r="G8" s="86">
        <v>733182</v>
      </c>
      <c r="H8" s="23">
        <v>166295</v>
      </c>
      <c r="I8" s="95">
        <v>32834</v>
      </c>
      <c r="J8" s="23" t="s">
        <v>19</v>
      </c>
      <c r="K8" s="126" t="s">
        <v>67</v>
      </c>
    </row>
    <row r="9" spans="1:11" x14ac:dyDescent="0.25">
      <c r="A9" s="5">
        <v>6</v>
      </c>
      <c r="B9" s="121" t="s">
        <v>18</v>
      </c>
      <c r="C9" s="191">
        <v>180000</v>
      </c>
      <c r="D9" s="24" t="s">
        <v>19</v>
      </c>
      <c r="E9" s="25">
        <v>90095</v>
      </c>
      <c r="F9" s="90">
        <v>27784</v>
      </c>
      <c r="G9" s="26">
        <v>87</v>
      </c>
      <c r="H9" s="25">
        <v>165249</v>
      </c>
      <c r="I9" s="96">
        <v>30865</v>
      </c>
      <c r="J9" s="25" t="s">
        <v>19</v>
      </c>
      <c r="K9" s="100" t="s">
        <v>17</v>
      </c>
    </row>
    <row r="10" spans="1:11" x14ac:dyDescent="0.25">
      <c r="A10" s="4">
        <v>7</v>
      </c>
      <c r="B10" s="122" t="s">
        <v>66</v>
      </c>
      <c r="C10" s="192">
        <v>493020</v>
      </c>
      <c r="D10" s="24" t="s">
        <v>19</v>
      </c>
      <c r="E10" s="73">
        <v>7161</v>
      </c>
      <c r="F10" s="74">
        <v>25876</v>
      </c>
      <c r="G10" s="145"/>
      <c r="H10" s="73">
        <v>162035</v>
      </c>
      <c r="I10" s="97">
        <v>32836</v>
      </c>
      <c r="J10" s="73"/>
      <c r="K10" s="113" t="s">
        <v>67</v>
      </c>
    </row>
    <row r="11" spans="1:11" x14ac:dyDescent="0.25">
      <c r="A11" s="2">
        <v>8</v>
      </c>
      <c r="B11" s="120" t="s">
        <v>68</v>
      </c>
      <c r="C11" s="190">
        <v>128432</v>
      </c>
      <c r="D11" s="75" t="s">
        <v>19</v>
      </c>
      <c r="E11" s="23">
        <v>7063</v>
      </c>
      <c r="F11" s="91">
        <v>27770</v>
      </c>
      <c r="G11" s="86">
        <v>186</v>
      </c>
      <c r="H11" s="23">
        <v>165248</v>
      </c>
      <c r="I11" s="95">
        <v>30866</v>
      </c>
      <c r="J11" s="23" t="s">
        <v>19</v>
      </c>
      <c r="K11" s="174" t="s">
        <v>17</v>
      </c>
    </row>
    <row r="12" spans="1:11" x14ac:dyDescent="0.25">
      <c r="A12" s="3">
        <v>9</v>
      </c>
      <c r="B12" s="122" t="s">
        <v>80</v>
      </c>
      <c r="C12" s="190">
        <v>340560</v>
      </c>
      <c r="D12" s="75" t="s">
        <v>19</v>
      </c>
      <c r="E12" s="73">
        <v>7170</v>
      </c>
      <c r="F12" s="74">
        <v>27481</v>
      </c>
      <c r="G12" s="86">
        <v>733726</v>
      </c>
      <c r="H12" s="23">
        <v>164966</v>
      </c>
      <c r="I12" s="95">
        <v>32601</v>
      </c>
      <c r="J12" s="23" t="s">
        <v>19</v>
      </c>
      <c r="K12" s="133" t="s">
        <v>90</v>
      </c>
    </row>
    <row r="13" spans="1:11" x14ac:dyDescent="0.25">
      <c r="A13" s="2">
        <v>10</v>
      </c>
      <c r="B13" s="123" t="s">
        <v>88</v>
      </c>
      <c r="C13" s="193">
        <v>989324</v>
      </c>
      <c r="D13" s="156" t="s">
        <v>19</v>
      </c>
      <c r="E13" s="157">
        <v>5603</v>
      </c>
      <c r="F13" s="158">
        <v>27804</v>
      </c>
      <c r="G13" s="159" t="s">
        <v>89</v>
      </c>
      <c r="H13" s="157">
        <v>165519</v>
      </c>
      <c r="I13" s="160">
        <v>30918</v>
      </c>
      <c r="J13" s="157" t="s">
        <v>114</v>
      </c>
      <c r="K13" s="161" t="s">
        <v>90</v>
      </c>
    </row>
    <row r="14" spans="1:11" x14ac:dyDescent="0.25">
      <c r="A14" s="5">
        <v>11</v>
      </c>
      <c r="B14" s="122" t="s">
        <v>13</v>
      </c>
      <c r="C14" s="190">
        <v>1436000</v>
      </c>
      <c r="D14" s="75" t="s">
        <v>19</v>
      </c>
      <c r="E14" s="23">
        <v>7084</v>
      </c>
      <c r="F14" s="91">
        <v>27810</v>
      </c>
      <c r="G14" s="86">
        <v>4700002770</v>
      </c>
      <c r="H14" s="23">
        <v>165466</v>
      </c>
      <c r="I14" s="95">
        <v>31613</v>
      </c>
      <c r="J14" s="23" t="s">
        <v>19</v>
      </c>
      <c r="K14" s="95" t="s">
        <v>17</v>
      </c>
    </row>
    <row r="15" spans="1:11" x14ac:dyDescent="0.25">
      <c r="A15" s="5">
        <v>12</v>
      </c>
      <c r="B15" s="122" t="s">
        <v>13</v>
      </c>
      <c r="C15" s="190">
        <v>551954</v>
      </c>
      <c r="D15" s="75" t="s">
        <v>19</v>
      </c>
      <c r="E15" s="23">
        <v>7079</v>
      </c>
      <c r="F15" s="91">
        <v>27880</v>
      </c>
      <c r="G15" s="86">
        <v>4700002475</v>
      </c>
      <c r="H15" s="23">
        <v>165468</v>
      </c>
      <c r="I15" s="95">
        <v>32406</v>
      </c>
      <c r="J15" s="23"/>
      <c r="K15" s="95" t="s">
        <v>17</v>
      </c>
    </row>
    <row r="16" spans="1:11" x14ac:dyDescent="0.25">
      <c r="A16" s="2">
        <v>13</v>
      </c>
      <c r="B16" s="163" t="s">
        <v>105</v>
      </c>
      <c r="C16" s="194">
        <v>76465</v>
      </c>
      <c r="D16" s="164" t="s">
        <v>19</v>
      </c>
      <c r="E16" s="165">
        <v>7073</v>
      </c>
      <c r="F16" s="166">
        <v>27873</v>
      </c>
      <c r="G16" s="167" t="s">
        <v>113</v>
      </c>
      <c r="H16" s="165">
        <v>165599</v>
      </c>
      <c r="I16" s="100">
        <v>31017</v>
      </c>
      <c r="J16" s="165" t="s">
        <v>19</v>
      </c>
      <c r="K16" s="101" t="s">
        <v>90</v>
      </c>
    </row>
    <row r="17" spans="1:11" x14ac:dyDescent="0.25">
      <c r="A17" s="103">
        <v>14</v>
      </c>
      <c r="B17" s="122" t="s">
        <v>116</v>
      </c>
      <c r="C17" s="190">
        <v>870000</v>
      </c>
      <c r="D17" s="75" t="s">
        <v>19</v>
      </c>
      <c r="E17" s="23">
        <v>7222</v>
      </c>
      <c r="F17" s="91">
        <v>29330</v>
      </c>
      <c r="G17" s="86" t="s">
        <v>203</v>
      </c>
      <c r="H17" s="23">
        <v>167949</v>
      </c>
      <c r="I17" s="95">
        <v>32676</v>
      </c>
      <c r="J17" s="23"/>
      <c r="K17" s="111" t="s">
        <v>117</v>
      </c>
    </row>
    <row r="18" spans="1:11" x14ac:dyDescent="0.25">
      <c r="A18" s="3">
        <v>15</v>
      </c>
      <c r="B18" s="123" t="s">
        <v>122</v>
      </c>
      <c r="C18" s="193">
        <v>115389</v>
      </c>
      <c r="D18" s="75" t="s">
        <v>19</v>
      </c>
      <c r="E18" s="23">
        <v>7163</v>
      </c>
      <c r="F18" s="124">
        <v>28417</v>
      </c>
      <c r="G18" s="86" t="s">
        <v>126</v>
      </c>
      <c r="H18" s="23">
        <v>166667</v>
      </c>
      <c r="I18" s="112">
        <v>31680</v>
      </c>
      <c r="J18" s="23"/>
      <c r="K18" s="114" t="s">
        <v>67</v>
      </c>
    </row>
    <row r="19" spans="1:11" x14ac:dyDescent="0.25">
      <c r="A19" s="3">
        <v>16</v>
      </c>
      <c r="B19" s="115" t="s">
        <v>175</v>
      </c>
      <c r="C19" s="162">
        <v>473040</v>
      </c>
      <c r="D19" s="75" t="s">
        <v>19</v>
      </c>
      <c r="E19" s="23">
        <v>7149</v>
      </c>
      <c r="F19" s="124">
        <v>29054</v>
      </c>
      <c r="G19" s="134" t="s">
        <v>178</v>
      </c>
      <c r="H19" s="23">
        <v>167573</v>
      </c>
      <c r="I19" s="112">
        <v>32381</v>
      </c>
      <c r="J19" s="23" t="s">
        <v>19</v>
      </c>
      <c r="K19" s="114" t="s">
        <v>67</v>
      </c>
    </row>
    <row r="20" spans="1:11" x14ac:dyDescent="0.25">
      <c r="A20" s="2">
        <v>17</v>
      </c>
      <c r="B20" s="115" t="s">
        <v>128</v>
      </c>
      <c r="C20" s="162">
        <v>390000</v>
      </c>
      <c r="D20" s="75" t="s">
        <v>19</v>
      </c>
      <c r="E20" s="23">
        <v>7224</v>
      </c>
      <c r="F20" s="201">
        <v>29328</v>
      </c>
      <c r="G20" s="86" t="s">
        <v>203</v>
      </c>
      <c r="H20" s="23">
        <v>167932</v>
      </c>
      <c r="I20" s="95">
        <v>32675</v>
      </c>
      <c r="J20" s="23"/>
      <c r="K20" s="111" t="s">
        <v>117</v>
      </c>
    </row>
    <row r="21" spans="1:11" x14ac:dyDescent="0.25">
      <c r="A21" s="103">
        <v>18</v>
      </c>
      <c r="B21" s="115" t="s">
        <v>151</v>
      </c>
      <c r="C21" s="162">
        <v>197616</v>
      </c>
      <c r="D21" s="75" t="s">
        <v>19</v>
      </c>
      <c r="E21" s="23">
        <v>7101</v>
      </c>
      <c r="F21" s="124">
        <v>28857</v>
      </c>
      <c r="G21" s="134">
        <v>202453</v>
      </c>
      <c r="H21" s="23">
        <v>167119</v>
      </c>
      <c r="I21" s="112">
        <v>32123</v>
      </c>
      <c r="J21" s="23" t="s">
        <v>19</v>
      </c>
      <c r="K21" s="133" t="s">
        <v>90</v>
      </c>
    </row>
    <row r="22" spans="1:11" x14ac:dyDescent="0.25">
      <c r="A22" s="3">
        <v>19</v>
      </c>
      <c r="B22" s="115" t="s">
        <v>127</v>
      </c>
      <c r="C22" s="162">
        <v>320762</v>
      </c>
      <c r="D22" s="75" t="s">
        <v>19</v>
      </c>
      <c r="E22" s="23">
        <v>7148</v>
      </c>
      <c r="F22" s="124">
        <v>29055</v>
      </c>
      <c r="G22" s="134" t="s">
        <v>180</v>
      </c>
      <c r="H22" s="23">
        <v>167575</v>
      </c>
      <c r="I22" s="112">
        <v>32382</v>
      </c>
      <c r="J22" s="23" t="s">
        <v>19</v>
      </c>
      <c r="K22" s="114" t="s">
        <v>67</v>
      </c>
    </row>
    <row r="23" spans="1:11" x14ac:dyDescent="0.25">
      <c r="A23" s="2">
        <v>21</v>
      </c>
      <c r="B23" s="179" t="s">
        <v>138</v>
      </c>
      <c r="C23" s="195">
        <v>7950000</v>
      </c>
      <c r="D23" s="187" t="s">
        <v>19</v>
      </c>
      <c r="E23" s="180" t="s">
        <v>89</v>
      </c>
      <c r="F23" s="181"/>
      <c r="G23" s="182"/>
      <c r="H23" s="183"/>
      <c r="I23" s="184">
        <v>31702</v>
      </c>
      <c r="J23" s="180" t="s">
        <v>19</v>
      </c>
      <c r="K23" s="185" t="s">
        <v>139</v>
      </c>
    </row>
    <row r="24" spans="1:11" x14ac:dyDescent="0.25">
      <c r="A24" s="3">
        <v>22</v>
      </c>
      <c r="B24" s="115" t="s">
        <v>13</v>
      </c>
      <c r="C24" s="162">
        <v>585021</v>
      </c>
      <c r="D24" s="75" t="s">
        <v>19</v>
      </c>
      <c r="E24" s="23">
        <v>7088</v>
      </c>
      <c r="F24" s="91">
        <v>29135</v>
      </c>
      <c r="G24" s="86">
        <v>4700003127</v>
      </c>
      <c r="H24" s="23">
        <v>167754</v>
      </c>
      <c r="I24" s="95">
        <v>32723</v>
      </c>
      <c r="J24" s="23"/>
      <c r="K24" s="95" t="s">
        <v>17</v>
      </c>
    </row>
    <row r="25" spans="1:11" x14ac:dyDescent="0.25">
      <c r="A25" s="5">
        <v>23</v>
      </c>
      <c r="B25" s="115" t="s">
        <v>13</v>
      </c>
      <c r="C25" s="162">
        <v>250000</v>
      </c>
      <c r="D25" s="75" t="s">
        <v>19</v>
      </c>
      <c r="E25" s="23">
        <v>7089</v>
      </c>
      <c r="F25" s="91">
        <v>29317</v>
      </c>
      <c r="G25" s="86">
        <v>4700003084</v>
      </c>
      <c r="H25" s="23">
        <v>268059</v>
      </c>
      <c r="I25" s="95">
        <v>32790</v>
      </c>
      <c r="J25" s="23"/>
      <c r="K25" s="95" t="s">
        <v>17</v>
      </c>
    </row>
    <row r="26" spans="1:11" x14ac:dyDescent="0.25">
      <c r="A26" s="2">
        <v>24</v>
      </c>
      <c r="B26" s="186" t="s">
        <v>80</v>
      </c>
      <c r="C26" s="196">
        <v>6204000</v>
      </c>
      <c r="D26" s="187" t="s">
        <v>19</v>
      </c>
      <c r="E26" s="187" t="s">
        <v>89</v>
      </c>
      <c r="F26" s="188">
        <v>28597</v>
      </c>
      <c r="G26" s="188">
        <v>173808</v>
      </c>
      <c r="H26" s="187">
        <v>166732</v>
      </c>
      <c r="I26" s="189">
        <v>31777</v>
      </c>
      <c r="J26" s="187" t="s">
        <v>19</v>
      </c>
      <c r="K26" s="188" t="s">
        <v>139</v>
      </c>
    </row>
    <row r="27" spans="1:11" x14ac:dyDescent="0.25">
      <c r="A27" s="103">
        <v>25</v>
      </c>
      <c r="B27" s="127" t="s">
        <v>11</v>
      </c>
      <c r="C27" s="197">
        <v>1015636</v>
      </c>
      <c r="D27" s="128" t="s">
        <v>19</v>
      </c>
      <c r="E27" s="105">
        <v>7199</v>
      </c>
      <c r="F27" s="137">
        <v>28913</v>
      </c>
      <c r="G27" s="129">
        <v>2604</v>
      </c>
      <c r="H27" s="105">
        <v>167354</v>
      </c>
      <c r="I27" s="104">
        <v>32133</v>
      </c>
      <c r="J27" s="23" t="s">
        <v>19</v>
      </c>
      <c r="K27" s="108" t="s">
        <v>117</v>
      </c>
    </row>
    <row r="28" spans="1:11" x14ac:dyDescent="0.25">
      <c r="A28" s="3">
        <v>26</v>
      </c>
      <c r="B28" s="155" t="s">
        <v>158</v>
      </c>
      <c r="C28" s="172">
        <v>930268</v>
      </c>
      <c r="D28" s="156" t="s">
        <v>19</v>
      </c>
      <c r="E28" s="157">
        <v>7083</v>
      </c>
      <c r="F28" s="158">
        <v>29021</v>
      </c>
      <c r="G28" s="159" t="s">
        <v>159</v>
      </c>
      <c r="H28" s="157">
        <v>167433</v>
      </c>
      <c r="I28" s="160">
        <v>32315</v>
      </c>
      <c r="J28" s="157" t="s">
        <v>19</v>
      </c>
      <c r="K28" s="161" t="s">
        <v>90</v>
      </c>
    </row>
    <row r="29" spans="1:11" x14ac:dyDescent="0.25">
      <c r="A29" s="103">
        <v>27</v>
      </c>
      <c r="B29" s="176" t="s">
        <v>80</v>
      </c>
      <c r="C29" s="177">
        <v>399800</v>
      </c>
      <c r="D29" s="75" t="s">
        <v>19</v>
      </c>
      <c r="E29" s="178">
        <v>7174</v>
      </c>
      <c r="F29" s="91">
        <v>29159</v>
      </c>
      <c r="G29" s="86" t="s">
        <v>203</v>
      </c>
      <c r="H29" s="178">
        <v>167756</v>
      </c>
      <c r="I29" s="95">
        <v>32616</v>
      </c>
      <c r="J29" s="178" t="s">
        <v>19</v>
      </c>
      <c r="K29" s="114" t="s">
        <v>67</v>
      </c>
    </row>
    <row r="30" spans="1:11" x14ac:dyDescent="0.25">
      <c r="A30" s="103">
        <v>28</v>
      </c>
      <c r="B30" s="155" t="s">
        <v>189</v>
      </c>
      <c r="C30" s="172">
        <v>179403</v>
      </c>
      <c r="D30" s="156" t="s">
        <v>19</v>
      </c>
      <c r="E30" s="157">
        <v>2588</v>
      </c>
      <c r="F30" s="158">
        <v>29347</v>
      </c>
      <c r="G30" s="159" t="s">
        <v>214</v>
      </c>
      <c r="H30" s="157">
        <v>167973</v>
      </c>
      <c r="I30" s="160">
        <v>32744</v>
      </c>
      <c r="J30" s="157" t="s">
        <v>19</v>
      </c>
      <c r="K30" s="113" t="s">
        <v>67</v>
      </c>
    </row>
    <row r="31" spans="1:11" x14ac:dyDescent="0.25">
      <c r="A31" s="2">
        <v>29</v>
      </c>
      <c r="B31" s="115" t="s">
        <v>190</v>
      </c>
      <c r="C31" s="162">
        <v>180519</v>
      </c>
      <c r="D31" s="75" t="s">
        <v>19</v>
      </c>
      <c r="E31" s="23">
        <v>9008</v>
      </c>
      <c r="F31" s="91">
        <v>29174</v>
      </c>
      <c r="G31" s="86" t="s">
        <v>196</v>
      </c>
      <c r="H31" s="23">
        <v>167844</v>
      </c>
      <c r="I31" s="95">
        <v>32590</v>
      </c>
      <c r="J31" s="23"/>
      <c r="K31" s="95" t="s">
        <v>17</v>
      </c>
    </row>
    <row r="32" spans="1:11" x14ac:dyDescent="0.25">
      <c r="A32" s="103">
        <v>30</v>
      </c>
      <c r="B32" s="115" t="s">
        <v>190</v>
      </c>
      <c r="C32" s="168">
        <v>774120</v>
      </c>
      <c r="D32" s="75" t="s">
        <v>19</v>
      </c>
      <c r="E32" s="23"/>
      <c r="F32" s="91">
        <v>29421</v>
      </c>
      <c r="G32" s="86" t="s">
        <v>203</v>
      </c>
      <c r="H32" s="23">
        <v>168084</v>
      </c>
      <c r="I32" s="95">
        <v>32823</v>
      </c>
      <c r="J32" s="23"/>
      <c r="K32" s="95" t="s">
        <v>17</v>
      </c>
    </row>
    <row r="33" spans="1:11" x14ac:dyDescent="0.25">
      <c r="A33" s="3">
        <v>31</v>
      </c>
      <c r="B33" s="115" t="s">
        <v>198</v>
      </c>
      <c r="C33" s="168">
        <v>4484059</v>
      </c>
      <c r="D33" s="75" t="s">
        <v>19</v>
      </c>
      <c r="E33" s="23"/>
      <c r="F33" s="91">
        <v>27200</v>
      </c>
      <c r="G33" s="86">
        <v>1</v>
      </c>
      <c r="H33" s="23" t="s">
        <v>201</v>
      </c>
      <c r="I33" s="95">
        <v>32306</v>
      </c>
      <c r="J33" s="23"/>
      <c r="K33" s="173" t="s">
        <v>199</v>
      </c>
    </row>
    <row r="34" spans="1:11" x14ac:dyDescent="0.25">
      <c r="A34" s="103">
        <v>32</v>
      </c>
      <c r="B34" s="127" t="s">
        <v>220</v>
      </c>
      <c r="C34" s="213">
        <v>1440000</v>
      </c>
      <c r="D34" s="128" t="s">
        <v>19</v>
      </c>
      <c r="E34" s="105">
        <v>7171</v>
      </c>
      <c r="F34" s="214">
        <v>28285</v>
      </c>
      <c r="G34" s="215">
        <v>733182</v>
      </c>
      <c r="H34" s="105">
        <v>168098</v>
      </c>
      <c r="I34" s="216">
        <v>32837</v>
      </c>
      <c r="J34" s="105" t="s">
        <v>19</v>
      </c>
      <c r="K34" s="217" t="s">
        <v>67</v>
      </c>
    </row>
    <row r="35" spans="1:11" ht="15.75" thickBot="1" x14ac:dyDescent="0.3">
      <c r="A35" s="109"/>
      <c r="B35" s="204"/>
      <c r="C35" s="152"/>
      <c r="D35" s="110"/>
      <c r="E35" s="110"/>
      <c r="F35" s="153"/>
      <c r="G35" s="154"/>
      <c r="H35" s="109"/>
      <c r="I35" s="151"/>
      <c r="J35" s="109"/>
      <c r="K35" s="151"/>
    </row>
    <row r="36" spans="1:11" x14ac:dyDescent="0.25">
      <c r="B36" s="171" t="s">
        <v>87</v>
      </c>
      <c r="C36" s="198">
        <f>C7+C6+C5+C4</f>
        <v>3520301</v>
      </c>
    </row>
    <row r="37" spans="1:11" x14ac:dyDescent="0.25">
      <c r="B37" s="209" t="s">
        <v>200</v>
      </c>
      <c r="C37" s="210">
        <f>C33</f>
        <v>4484059</v>
      </c>
      <c r="D37" s="98"/>
    </row>
    <row r="38" spans="1:11" x14ac:dyDescent="0.25">
      <c r="A38" s="99"/>
      <c r="B38" s="106" t="s">
        <v>85</v>
      </c>
      <c r="C38" s="199">
        <f>C8+C9+C10+C11+C12+C13+C14+C15+C16+C17+C18+C19+C20+C21+C22+C24+C25+C27+C28+C29+C30+C31+C32+C34</f>
        <v>13037329</v>
      </c>
      <c r="D38" s="98"/>
    </row>
    <row r="39" spans="1:11" x14ac:dyDescent="0.25">
      <c r="B39" s="106" t="s">
        <v>86</v>
      </c>
      <c r="C39" s="199">
        <v>0</v>
      </c>
    </row>
    <row r="40" spans="1:11" ht="15.75" thickBot="1" x14ac:dyDescent="0.3">
      <c r="B40" s="107" t="s">
        <v>115</v>
      </c>
      <c r="C40" s="200">
        <v>12000000</v>
      </c>
    </row>
    <row r="42" spans="1:11" ht="18.75" x14ac:dyDescent="0.3">
      <c r="B42" s="202" t="s">
        <v>215</v>
      </c>
      <c r="C42" s="203">
        <f>C38+C36</f>
        <v>16557630</v>
      </c>
    </row>
    <row r="43" spans="1:11" x14ac:dyDescent="0.25">
      <c r="G43" s="206" t="s">
        <v>205</v>
      </c>
      <c r="H43" s="206"/>
      <c r="I43" s="206"/>
      <c r="J43" s="206"/>
    </row>
    <row r="44" spans="1:11" x14ac:dyDescent="0.25">
      <c r="G44" s="206"/>
      <c r="H44" s="206"/>
      <c r="I44" s="206"/>
      <c r="J44" s="206"/>
      <c r="K44" s="206"/>
    </row>
    <row r="45" spans="1:11" x14ac:dyDescent="0.25">
      <c r="B45" s="175" t="s">
        <v>217</v>
      </c>
      <c r="C45" s="175" t="s">
        <v>218</v>
      </c>
      <c r="D45" s="175" t="s">
        <v>219</v>
      </c>
      <c r="G45" s="206"/>
      <c r="H45" s="206"/>
      <c r="I45" s="206"/>
      <c r="J45" s="206"/>
      <c r="K45" s="206"/>
    </row>
    <row r="46" spans="1:11" x14ac:dyDescent="0.25">
      <c r="B46" s="205" t="s">
        <v>90</v>
      </c>
      <c r="C46" s="207">
        <v>2500000</v>
      </c>
      <c r="D46" s="208">
        <f>C12+C13+C16+C21+C28</f>
        <v>2534233</v>
      </c>
    </row>
    <row r="47" spans="1:11" x14ac:dyDescent="0.25">
      <c r="B47" s="95" t="s">
        <v>17</v>
      </c>
      <c r="C47" s="207">
        <v>4000000</v>
      </c>
      <c r="D47" s="208">
        <f>C9+C11+C14+C15+C24+C25+C31+C32</f>
        <v>4086046</v>
      </c>
    </row>
    <row r="48" spans="1:11" x14ac:dyDescent="0.25">
      <c r="B48" s="111" t="s">
        <v>117</v>
      </c>
      <c r="C48" s="207">
        <v>2000000</v>
      </c>
      <c r="D48" s="208">
        <f>C17+C20+C27</f>
        <v>2275636</v>
      </c>
    </row>
    <row r="49" spans="2:6" x14ac:dyDescent="0.25">
      <c r="B49" s="114" t="s">
        <v>67</v>
      </c>
      <c r="C49" s="207">
        <v>4000000</v>
      </c>
      <c r="D49" s="208">
        <v>4141414</v>
      </c>
      <c r="F49" s="138"/>
    </row>
  </sheetData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0"/>
  <sheetViews>
    <sheetView workbookViewId="0">
      <selection activeCell="C8" sqref="C8"/>
    </sheetView>
  </sheetViews>
  <sheetFormatPr baseColWidth="10" defaultRowHeight="15" x14ac:dyDescent="0.25"/>
  <cols>
    <col min="3" max="3" width="24.85546875" customWidth="1"/>
    <col min="4" max="4" width="34.5703125" customWidth="1"/>
    <col min="6" max="7" width="11.42578125" customWidth="1"/>
  </cols>
  <sheetData>
    <row r="3" spans="3:4" ht="15.75" thickBot="1" x14ac:dyDescent="0.3"/>
    <row r="4" spans="3:4" ht="15.75" thickBot="1" x14ac:dyDescent="0.3">
      <c r="C4" s="66" t="s">
        <v>59</v>
      </c>
    </row>
    <row r="5" spans="3:4" ht="15.75" thickBot="1" x14ac:dyDescent="0.3"/>
    <row r="6" spans="3:4" x14ac:dyDescent="0.25">
      <c r="C6" s="72">
        <v>9910000003</v>
      </c>
      <c r="D6" s="68" t="s">
        <v>60</v>
      </c>
    </row>
    <row r="7" spans="3:4" x14ac:dyDescent="0.25">
      <c r="C7" s="70" t="s">
        <v>61</v>
      </c>
      <c r="D7" s="69" t="s">
        <v>62</v>
      </c>
    </row>
    <row r="8" spans="3:4" x14ac:dyDescent="0.25">
      <c r="C8" s="70">
        <v>3200000000</v>
      </c>
      <c r="D8" s="69" t="s">
        <v>63</v>
      </c>
    </row>
    <row r="9" spans="3:4" x14ac:dyDescent="0.25">
      <c r="C9" s="71">
        <v>11112222</v>
      </c>
      <c r="D9" s="69" t="s">
        <v>64</v>
      </c>
    </row>
    <row r="10" spans="3:4" ht="15.75" thickBot="1" x14ac:dyDescent="0.3">
      <c r="C10" s="67">
        <v>111110000</v>
      </c>
      <c r="D10" s="6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DETALLE FACTURACION</vt:lpstr>
      <vt:lpstr>CODIGOS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Rosse Bustamante</cp:lastModifiedBy>
  <cp:lastPrinted>2016-03-21T12:59:22Z</cp:lastPrinted>
  <dcterms:created xsi:type="dcterms:W3CDTF">2016-03-01T11:24:49Z</dcterms:created>
  <dcterms:modified xsi:type="dcterms:W3CDTF">2016-04-01T12:59:31Z</dcterms:modified>
</cp:coreProperties>
</file>