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60" windowWidth="19320" windowHeight="7305" firstSheet="2" activeTab="7"/>
  </bookViews>
  <sheets>
    <sheet name="746.410" sheetId="4" state="hidden" r:id="rId1"/>
    <sheet name="17.962.700" sheetId="5" state="hidden" r:id="rId2"/>
    <sheet name="1" sheetId="7" r:id="rId3"/>
    <sheet name="2" sheetId="8" r:id="rId4"/>
    <sheet name="3" sheetId="9" r:id="rId5"/>
    <sheet name="4" sheetId="12" r:id="rId6"/>
    <sheet name="5" sheetId="16" r:id="rId7"/>
    <sheet name="REGISTRO FACTURACION" sheetId="14" r:id="rId8"/>
    <sheet name="Hoja1" sheetId="15" r:id="rId9"/>
  </sheets>
  <definedNames>
    <definedName name="_xlnm._FilterDatabase" localSheetId="7" hidden="1">'REGISTRO FACTURACION'!$B$3:$K$29</definedName>
  </definedNames>
  <calcPr calcId="144525"/>
</workbook>
</file>

<file path=xl/calcChain.xml><?xml version="1.0" encoding="utf-8"?>
<calcChain xmlns="http://schemas.openxmlformats.org/spreadsheetml/2006/main">
  <c r="C32" i="14" l="1"/>
  <c r="F49" i="12"/>
  <c r="F44" i="12"/>
  <c r="F45" i="12"/>
  <c r="F46" i="12"/>
  <c r="F47" i="12"/>
  <c r="F48" i="12"/>
  <c r="F43" i="12"/>
  <c r="F78" i="12" l="1"/>
  <c r="F79" i="12" s="1"/>
  <c r="F28" i="12"/>
  <c r="F29" i="12" s="1"/>
  <c r="F14" i="12"/>
  <c r="F15" i="12" s="1"/>
  <c r="F88" i="9"/>
  <c r="F89" i="9" s="1"/>
  <c r="F73" i="9"/>
  <c r="F74" i="9" s="1"/>
  <c r="F58" i="9"/>
  <c r="F57" i="9"/>
  <c r="F56" i="9"/>
  <c r="F55" i="9"/>
  <c r="F54" i="9"/>
  <c r="F53" i="9"/>
  <c r="F52" i="9"/>
  <c r="F51" i="9"/>
  <c r="F50" i="9"/>
  <c r="F49" i="9"/>
  <c r="F48" i="9"/>
  <c r="F47" i="9"/>
  <c r="F32" i="9"/>
  <c r="F31" i="9"/>
  <c r="F30" i="9"/>
  <c r="F29" i="9"/>
  <c r="F14" i="9"/>
  <c r="F77" i="8"/>
  <c r="F78" i="8" s="1"/>
  <c r="F62" i="8"/>
  <c r="F61" i="8"/>
  <c r="F59" i="8"/>
  <c r="F45" i="8"/>
  <c r="F44" i="8"/>
  <c r="F46" i="8" s="1"/>
  <c r="F29" i="8"/>
  <c r="F30" i="8" s="1"/>
  <c r="F14" i="8"/>
  <c r="F15" i="8" s="1"/>
  <c r="F78" i="7"/>
  <c r="F79" i="7" s="1"/>
  <c r="F75" i="16"/>
  <c r="F76" i="16" s="1"/>
  <c r="F33" i="9" l="1"/>
  <c r="F59" i="9"/>
  <c r="F63" i="8"/>
  <c r="F15" i="7" l="1"/>
  <c r="F46" i="16" l="1"/>
  <c r="F15" i="9" l="1"/>
  <c r="F64" i="7"/>
  <c r="F63" i="7"/>
  <c r="F49" i="7" l="1"/>
  <c r="F48" i="7"/>
  <c r="F47" i="7"/>
  <c r="F33" i="7"/>
  <c r="F32" i="7"/>
  <c r="F31" i="7"/>
  <c r="F30" i="7"/>
  <c r="F60" i="16" l="1"/>
  <c r="F61" i="16" s="1"/>
  <c r="F31" i="16"/>
  <c r="F16" i="16"/>
  <c r="F79" i="16" l="1"/>
  <c r="F63" i="12"/>
  <c r="F81" i="8" l="1"/>
  <c r="F64" i="12" l="1"/>
  <c r="F93" i="9" l="1"/>
  <c r="F16" i="7" l="1"/>
  <c r="F82" i="12" l="1"/>
  <c r="F82" i="7" l="1"/>
  <c r="F90" i="5" l="1"/>
  <c r="F87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54" i="5"/>
  <c r="F52" i="5"/>
  <c r="F51" i="5"/>
  <c r="F50" i="5"/>
  <c r="F49" i="5"/>
  <c r="F48" i="5"/>
  <c r="F33" i="5"/>
  <c r="F17" i="5"/>
  <c r="F16" i="5"/>
  <c r="F15" i="5"/>
  <c r="F53" i="4"/>
  <c r="F49" i="4"/>
  <c r="F48" i="4"/>
  <c r="F33" i="4"/>
  <c r="F32" i="4"/>
  <c r="F17" i="4"/>
  <c r="F16" i="4"/>
</calcChain>
</file>

<file path=xl/sharedStrings.xml><?xml version="1.0" encoding="utf-8"?>
<sst xmlns="http://schemas.openxmlformats.org/spreadsheetml/2006/main" count="861" uniqueCount="230">
  <si>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</si>
  <si>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</si>
  <si>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</si>
  <si>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</si>
  <si>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</si>
  <si>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</si>
  <si>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</si>
  <si>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</si>
  <si>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</si>
  <si>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</si>
  <si>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</si>
  <si>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</si>
  <si>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</si>
  <si>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</si>
  <si>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</si>
  <si>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</si>
  <si>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TOTAL:</t>
  </si>
  <si>
    <t>96.898.980-4</t>
  </si>
  <si>
    <t>Clínica Vespucio</t>
  </si>
  <si>
    <t>Facturación 2</t>
  </si>
  <si>
    <t>Presupuesto Técnico Nº7064</t>
  </si>
  <si>
    <t xml:space="preserve">Mantencion Completa </t>
  </si>
  <si>
    <t xml:space="preserve"> </t>
  </si>
  <si>
    <t>DESPACHADO</t>
  </si>
  <si>
    <t xml:space="preserve">Hospital Parroquial San Bernardo </t>
  </si>
  <si>
    <t>Facturación 6</t>
  </si>
  <si>
    <t>Facturación 7</t>
  </si>
  <si>
    <t>82.031.800-5</t>
  </si>
  <si>
    <t>Mant. Correctiva cama hillrom central</t>
  </si>
  <si>
    <t xml:space="preserve">Clinica Vespucio </t>
  </si>
  <si>
    <t>.</t>
  </si>
  <si>
    <t>Facturación 8</t>
  </si>
  <si>
    <t>78.040.520-1</t>
  </si>
  <si>
    <t>Clinica Avansalud</t>
  </si>
  <si>
    <t>Programacion Llamado Enfermera</t>
  </si>
  <si>
    <t>Reparacion Cama hill rom serie 1104-34A07-A</t>
  </si>
  <si>
    <t>Kit de baterias para equipo GL 5</t>
  </si>
  <si>
    <t>Mantencion Completa</t>
  </si>
  <si>
    <t>Facturación 9</t>
  </si>
  <si>
    <t>FACT. 110918</t>
  </si>
  <si>
    <t>FACT. 110322</t>
  </si>
  <si>
    <t>FACT. 973</t>
  </si>
  <si>
    <t>Facturación 10</t>
  </si>
  <si>
    <t xml:space="preserve">Clínica Tabancura </t>
  </si>
  <si>
    <t xml:space="preserve">Reparacion de lampara </t>
  </si>
  <si>
    <t>Facturación 11</t>
  </si>
  <si>
    <t>78.053.560-1</t>
  </si>
  <si>
    <t>61.606.200-K</t>
  </si>
  <si>
    <t>Servicio de Salud Antofagasta</t>
  </si>
  <si>
    <t>769-828-SE14</t>
  </si>
  <si>
    <t>GL5</t>
  </si>
  <si>
    <t xml:space="preserve">HAMACA </t>
  </si>
  <si>
    <t>HAMACA caja de 10 unid</t>
  </si>
  <si>
    <t>HANGER</t>
  </si>
  <si>
    <t xml:space="preserve">SOPORTE HAMACA DE CUELLO </t>
  </si>
  <si>
    <t>Fact Nº 236227</t>
  </si>
  <si>
    <t>Fact Nº Refacturar</t>
  </si>
  <si>
    <t>POR DESPACHAR</t>
  </si>
  <si>
    <t xml:space="preserve">Gobierno Regional de Tarapacá </t>
  </si>
  <si>
    <t>72.223.100-7</t>
  </si>
  <si>
    <t>768-399-SE14</t>
  </si>
  <si>
    <t>HAMACA</t>
  </si>
  <si>
    <t>BALANZA</t>
  </si>
  <si>
    <t>SOPORTE HAMACA DE CUELLO</t>
  </si>
  <si>
    <t>ADAPTADOR</t>
  </si>
  <si>
    <t>GH3</t>
  </si>
  <si>
    <t xml:space="preserve">HANGER ADULTO </t>
  </si>
  <si>
    <t>HANGER NIÑO</t>
  </si>
  <si>
    <t>TAPAS</t>
  </si>
  <si>
    <t>SWING KIT</t>
  </si>
  <si>
    <t>HAMACA ESTÁNDAR</t>
  </si>
  <si>
    <t>Facturación 12</t>
  </si>
  <si>
    <t>?</t>
  </si>
  <si>
    <t>Facturación 3</t>
  </si>
  <si>
    <t>Facturación 5</t>
  </si>
  <si>
    <t>Facturación 4</t>
  </si>
  <si>
    <t>TOTAL :</t>
  </si>
  <si>
    <t>Facturación 13</t>
  </si>
  <si>
    <t>Facturación 14</t>
  </si>
  <si>
    <t>Facturación 15</t>
  </si>
  <si>
    <t>ORDEN DE VENTA</t>
  </si>
  <si>
    <t>Facturación 16</t>
  </si>
  <si>
    <t>Facturación 17</t>
  </si>
  <si>
    <t>Facturación 18</t>
  </si>
  <si>
    <t>Facturación 19</t>
  </si>
  <si>
    <t>Facturación 20</t>
  </si>
  <si>
    <t>Clínica u Hospital</t>
  </si>
  <si>
    <t>Monto Neto</t>
  </si>
  <si>
    <t>FACTURA</t>
  </si>
  <si>
    <t>CODIGOS</t>
  </si>
  <si>
    <t>VISITA TECNICA</t>
  </si>
  <si>
    <t>PROGRAMACION</t>
  </si>
  <si>
    <t>MANTENCION</t>
  </si>
  <si>
    <t>REPARACIONES VARIAS (PINTURA, )</t>
  </si>
  <si>
    <t>MANO DE OBRA</t>
  </si>
  <si>
    <t>111PROGRAMACION</t>
  </si>
  <si>
    <t>Orden de compra</t>
  </si>
  <si>
    <t>Guia de despacho</t>
  </si>
  <si>
    <t>Orden de venta</t>
  </si>
  <si>
    <t>Realizado</t>
  </si>
  <si>
    <t>Factura Nº</t>
  </si>
  <si>
    <t>Presupuesto</t>
  </si>
  <si>
    <t xml:space="preserve">     </t>
  </si>
  <si>
    <t>Entrega</t>
  </si>
  <si>
    <t>SI</t>
  </si>
  <si>
    <t>NETO</t>
  </si>
  <si>
    <t>VENTA DIRECTA</t>
  </si>
  <si>
    <t>Responsable Venta</t>
  </si>
  <si>
    <t>Facturación 21</t>
  </si>
  <si>
    <t>Facturación 22</t>
  </si>
  <si>
    <t>Facturación 23</t>
  </si>
  <si>
    <t>Facturación 24</t>
  </si>
  <si>
    <t>Facturación 25</t>
  </si>
  <si>
    <t>Hospital Dr. Hernan Henriquez</t>
  </si>
  <si>
    <t>61.602.232-6</t>
  </si>
  <si>
    <t>78.040.420-1</t>
  </si>
  <si>
    <t>Clínica Avansalud</t>
  </si>
  <si>
    <t>111Programacion</t>
  </si>
  <si>
    <t xml:space="preserve">Programacion </t>
  </si>
  <si>
    <t>Instalacion</t>
  </si>
  <si>
    <t>R4KMST</t>
  </si>
  <si>
    <t>Marquee speaker st w/mute</t>
  </si>
  <si>
    <t>2.779.005-4</t>
  </si>
  <si>
    <t>José Eduardo Truyol Diaz</t>
  </si>
  <si>
    <t>Scale</t>
  </si>
  <si>
    <t>Adaptador (Guldman)</t>
  </si>
  <si>
    <t xml:space="preserve">Jorge Carreño </t>
  </si>
  <si>
    <t xml:space="preserve">Clínica Avansalud </t>
  </si>
  <si>
    <t>92.051.000-0</t>
  </si>
  <si>
    <t xml:space="preserve">Clínica Indisa </t>
  </si>
  <si>
    <t>Mantencion Consola R400</t>
  </si>
  <si>
    <t>Clínica Indisa</t>
  </si>
  <si>
    <t>7155-7156</t>
  </si>
  <si>
    <t>Andres Yañez</t>
  </si>
  <si>
    <t xml:space="preserve">Clínica Vespucio </t>
  </si>
  <si>
    <t xml:space="preserve">Mantencion Cama Electrica </t>
  </si>
  <si>
    <t>Clínica Las Condes</t>
  </si>
  <si>
    <t xml:space="preserve">Asignacion Tag </t>
  </si>
  <si>
    <t xml:space="preserve">Clínica Las Condes </t>
  </si>
  <si>
    <t xml:space="preserve">Contrato Clínica Las Lilas </t>
  </si>
  <si>
    <t>Contrato Clínica Chillan</t>
  </si>
  <si>
    <t>Contrato Clínica Las Lilas</t>
  </si>
  <si>
    <t>93.930.000-7</t>
  </si>
  <si>
    <t>99.567.970-1</t>
  </si>
  <si>
    <t>Programacion piso 3 y 5</t>
  </si>
  <si>
    <t>R4KCSC</t>
  </si>
  <si>
    <t>Clear Station Cover</t>
  </si>
  <si>
    <t>R4KCB12</t>
  </si>
  <si>
    <t>Code Blue Station</t>
  </si>
  <si>
    <t>Mano de Obra</t>
  </si>
  <si>
    <t>111programacion</t>
  </si>
  <si>
    <t>Programacion</t>
  </si>
  <si>
    <t>Rosse</t>
  </si>
  <si>
    <t>1488-424-SE15</t>
  </si>
  <si>
    <t>Visita Tecnica</t>
  </si>
  <si>
    <t xml:space="preserve">Modulo </t>
  </si>
  <si>
    <t>R4K11V</t>
  </si>
  <si>
    <t>Peras de Llamado</t>
  </si>
  <si>
    <t>CCDIN</t>
  </si>
  <si>
    <t>Cristian</t>
  </si>
  <si>
    <t>a espera de O/C</t>
  </si>
  <si>
    <t>Clínica Chillan</t>
  </si>
  <si>
    <t>CONTRATO POR MANTENCION</t>
  </si>
  <si>
    <t>16944</t>
  </si>
  <si>
    <t>Pontificie U. Catolida de Chile</t>
  </si>
  <si>
    <t>Pontificie Universidad Catolica de Chile</t>
  </si>
  <si>
    <t>mezlador (sechrist)</t>
  </si>
  <si>
    <t>81.698.900-0</t>
  </si>
  <si>
    <t>Jorge Carreño</t>
  </si>
  <si>
    <t>Apiradora 220-12 Volts</t>
  </si>
  <si>
    <t>Venta Directa</t>
  </si>
  <si>
    <t>17086</t>
  </si>
  <si>
    <t>Dispositivo Tag para deteccion de Personal</t>
  </si>
  <si>
    <t>CLA214D</t>
  </si>
  <si>
    <t>R4KDY</t>
  </si>
  <si>
    <t>R4K4020</t>
  </si>
  <si>
    <t>R4KANN</t>
  </si>
  <si>
    <t>R4K12A</t>
  </si>
  <si>
    <t>R4KESR</t>
  </si>
  <si>
    <t>CLA244</t>
  </si>
  <si>
    <t>CLAR4</t>
  </si>
  <si>
    <t>CABLECAT5E</t>
  </si>
  <si>
    <t>Audio 4-Bulb Duty Corridor Light</t>
  </si>
  <si>
    <t>Duty Station</t>
  </si>
  <si>
    <t>Standard LCD Console (comes with a Receptacle)</t>
  </si>
  <si>
    <t>Annunciate Panel (comes with a Resceptacle)</t>
  </si>
  <si>
    <t>Single Patient Station - Audio</t>
  </si>
  <si>
    <t>Emergency/Staff Registration Station</t>
  </si>
  <si>
    <t>Audio 4-Bulb Corridor Light</t>
  </si>
  <si>
    <t>Four Station Audio Relay Kit</t>
  </si>
  <si>
    <t>Pera de Llamado</t>
  </si>
  <si>
    <t>Cable</t>
  </si>
  <si>
    <t>Hosp. Dr. Hernan Henrique</t>
  </si>
  <si>
    <t>Pablo Campos Saavedra</t>
  </si>
  <si>
    <t>9.583.587-2</t>
  </si>
  <si>
    <t>Colchon Antiscara C/Bomba de Inflado</t>
  </si>
  <si>
    <t>17267</t>
  </si>
  <si>
    <t>17364</t>
  </si>
  <si>
    <t>17790</t>
  </si>
  <si>
    <t>17792</t>
  </si>
  <si>
    <t>17793</t>
  </si>
  <si>
    <t>17794</t>
  </si>
  <si>
    <t>17796</t>
  </si>
  <si>
    <t>17791</t>
  </si>
  <si>
    <t xml:space="preserve">Reasignacion de tag </t>
  </si>
  <si>
    <t>BP10766</t>
  </si>
  <si>
    <t>Avance  Proyecto Clínica Cordillera</t>
  </si>
  <si>
    <t>Paul Medina</t>
  </si>
  <si>
    <t>Clinica Universitaria Concepcion</t>
  </si>
  <si>
    <t>Clinica chillan</t>
  </si>
  <si>
    <t>Total Facturado</t>
  </si>
  <si>
    <t>Proyecto</t>
  </si>
  <si>
    <t>86.003.00-4</t>
  </si>
  <si>
    <t>Constructora Comercial Alba Ltda.</t>
  </si>
  <si>
    <t>Instalacion Llamado enfermeria</t>
  </si>
  <si>
    <t>Avance de Proyecto</t>
  </si>
  <si>
    <t>solicitada</t>
  </si>
  <si>
    <t>facturado por jorge carreño</t>
  </si>
  <si>
    <t>17152</t>
  </si>
  <si>
    <t>17389</t>
  </si>
  <si>
    <t>17191</t>
  </si>
  <si>
    <t>17192</t>
  </si>
  <si>
    <t>76.018.992-8</t>
  </si>
  <si>
    <t>Elevador Movil Paciente GL5 205 KG-2015</t>
  </si>
  <si>
    <t>Hamaca Basic High (L) Guldmann</t>
  </si>
  <si>
    <t>Hamaca Disposable High M/L Caja 10 Un</t>
  </si>
  <si>
    <t>Horizontal Liffting Support</t>
  </si>
  <si>
    <t>Hamaca Standard</t>
  </si>
  <si>
    <t>Disp Hor Sling Hamacas Kit 10</t>
  </si>
  <si>
    <t>76.515.070-1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</si>
</sst>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;[Red]\-&quot;$&quot;\ #,##0"/>
    <numFmt numFmtId="165" formatCode="&quot;$&quot;\ #,##0"/>
    <numFmt numFmtId="166" formatCode="_(&quot;Ch$&quot;* #,##0.00_);_(&quot;Ch$&quot;* \(#,##0.00\);_(&quot;Ch$&quot;* &quot;-&quot;??_);_(@_)"/>
    <numFmt numFmtId="167" formatCode="\$\ #,##0"/>
    <numFmt numFmtId="168" formatCode="[$$-340A]\ 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2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b/>
      <sz val="8"/>
      <color rgb="FFFF0000"/>
      <name val="Arial Black"/>
      <family val="2"/>
    </font>
    <font>
      <sz val="10"/>
      <color rgb="FFFF0000"/>
      <name val="Book Antiqua"/>
      <family val="1"/>
    </font>
    <font>
      <sz val="11"/>
      <color rgb="FFFF0000"/>
      <name val="Book Antiqua"/>
      <family val="1"/>
    </font>
    <font>
      <b/>
      <sz val="9"/>
      <name val="Book Antiqua"/>
      <family val="1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rgb="FF000000"/>
      <name val="Book Antiqua"/>
      <family val="1"/>
    </font>
    <font>
      <b/>
      <sz val="8"/>
      <color rgb="FFE6B8B7"/>
      <name val="Book Antiqua"/>
      <family val="1"/>
    </font>
    <font>
      <b/>
      <sz val="8"/>
      <color rgb="FFFF0000"/>
      <name val="Book Antiqua"/>
      <family val="1"/>
    </font>
    <font>
      <b/>
      <sz val="8"/>
      <color indexed="8"/>
      <name val="Book Antiqua"/>
      <family val="1"/>
    </font>
    <font>
      <b/>
      <sz val="11"/>
      <color rgb="FFFF0000"/>
      <name val="Book Antiqua"/>
      <family val="1"/>
    </font>
    <font>
      <sz val="11"/>
      <color rgb="FF7030A0"/>
      <name val="Calibri"/>
      <family val="2"/>
      <scheme val="minor"/>
    </font>
    <font>
      <sz val="8"/>
      <color rgb="FF000000"/>
      <name val="Book Antiqua"/>
      <family val="1"/>
    </font>
    <font>
      <sz val="11"/>
      <color indexed="8"/>
      <name val="Calibri"/>
      <family val="2"/>
      <scheme val="minor"/>
    </font>
    <font>
      <sz val="9"/>
      <name val="Book Antiqua"/>
      <family val="1"/>
    </font>
    <font>
      <sz val="10"/>
      <name val="Arial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1" fillId="0" borderId="0"/>
    <xf numFmtId="0" fontId="13" fillId="0" borderId="0"/>
    <xf numFmtId="166" fontId="11" fillId="0" borderId="0" applyFont="0" applyFill="0" applyBorder="0" applyAlignment="0" applyProtection="0"/>
    <xf numFmtId="0" fontId="1" fillId="0" borderId="0"/>
    <xf numFmtId="0" fontId="14" fillId="0" borderId="0"/>
    <xf numFmtId="0" fontId="11" fillId="0" borderId="0"/>
    <xf numFmtId="0" fontId="35" fillId="0" borderId="0"/>
  </cellStyleXfs>
  <cellXfs count="320"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12" xfId="0" applyFont="1" applyFill="1" applyBorder="1"/>
    <xf numFmtId="164" fontId="12" fillId="5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/>
    </xf>
    <xf numFmtId="165" fontId="8" fillId="4" borderId="16" xfId="0" applyNumberFormat="1" applyFont="1" applyFill="1" applyBorder="1" applyAlignment="1">
      <alignment horizontal="right"/>
    </xf>
    <xf numFmtId="164" fontId="8" fillId="4" borderId="4" xfId="0" applyNumberFormat="1" applyFont="1" applyFill="1" applyBorder="1"/>
    <xf numFmtId="164" fontId="8" fillId="4" borderId="6" xfId="0" applyNumberFormat="1" applyFont="1" applyFill="1" applyBorder="1"/>
    <xf numFmtId="0" fontId="8" fillId="4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left"/>
    </xf>
    <xf numFmtId="0" fontId="8" fillId="4" borderId="14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right"/>
    </xf>
    <xf numFmtId="14" fontId="15" fillId="3" borderId="0" xfId="0" applyNumberFormat="1" applyFont="1" applyFill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164" fontId="8" fillId="4" borderId="19" xfId="0" applyNumberFormat="1" applyFont="1" applyFill="1" applyBorder="1"/>
    <xf numFmtId="14" fontId="16" fillId="3" borderId="0" xfId="0" applyNumberFormat="1" applyFont="1" applyFill="1" applyAlignment="1">
      <alignment horizontal="center"/>
    </xf>
    <xf numFmtId="0" fontId="8" fillId="4" borderId="2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/>
    </xf>
    <xf numFmtId="165" fontId="8" fillId="4" borderId="20" xfId="0" applyNumberFormat="1" applyFont="1" applyFill="1" applyBorder="1" applyAlignment="1">
      <alignment horizontal="right"/>
    </xf>
    <xf numFmtId="164" fontId="8" fillId="4" borderId="9" xfId="0" applyNumberFormat="1" applyFont="1" applyFill="1" applyBorder="1"/>
    <xf numFmtId="14" fontId="9" fillId="6" borderId="0" xfId="0" applyNumberFormat="1" applyFont="1" applyFill="1" applyAlignment="1">
      <alignment horizontal="center"/>
    </xf>
    <xf numFmtId="0" fontId="10" fillId="5" borderId="0" xfId="0" applyFont="1" applyFill="1"/>
    <xf numFmtId="164" fontId="10" fillId="5" borderId="0" xfId="0" applyNumberFormat="1" applyFont="1" applyFill="1"/>
    <xf numFmtId="14" fontId="17" fillId="3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14" fontId="18" fillId="6" borderId="0" xfId="0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0" fillId="0" borderId="0" xfId="0" applyAlignment="1">
      <alignment wrapText="1"/>
    </xf>
    <xf numFmtId="0" fontId="6" fillId="4" borderId="18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67" fontId="8" fillId="4" borderId="13" xfId="0" applyNumberFormat="1" applyFont="1" applyFill="1" applyBorder="1" applyAlignment="1">
      <alignment horizontal="right"/>
    </xf>
    <xf numFmtId="0" fontId="0" fillId="0" borderId="13" xfId="0" applyBorder="1"/>
    <xf numFmtId="0" fontId="0" fillId="0" borderId="0" xfId="0" applyFill="1" applyAlignment="1">
      <alignment horizontal="center"/>
    </xf>
    <xf numFmtId="0" fontId="0" fillId="0" borderId="0" xfId="0"/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 wrapText="1"/>
    </xf>
    <xf numFmtId="164" fontId="8" fillId="4" borderId="18" xfId="0" applyNumberFormat="1" applyFont="1" applyFill="1" applyBorder="1" applyAlignment="1">
      <alignment wrapText="1"/>
    </xf>
    <xf numFmtId="0" fontId="6" fillId="5" borderId="5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19" fillId="0" borderId="13" xfId="0" applyFont="1" applyBorder="1"/>
    <xf numFmtId="0" fontId="20" fillId="0" borderId="13" xfId="0" applyFont="1" applyBorder="1" applyAlignment="1">
      <alignment horizontal="center"/>
    </xf>
    <xf numFmtId="164" fontId="10" fillId="0" borderId="0" xfId="0" applyNumberFormat="1" applyFont="1" applyFill="1"/>
    <xf numFmtId="164" fontId="0" fillId="0" borderId="0" xfId="0" applyNumberFormat="1"/>
    <xf numFmtId="49" fontId="0" fillId="0" borderId="0" xfId="0" applyNumberFormat="1" applyAlignment="1">
      <alignment horizontal="left"/>
    </xf>
    <xf numFmtId="0" fontId="23" fillId="0" borderId="0" xfId="0" applyFont="1"/>
    <xf numFmtId="168" fontId="20" fillId="0" borderId="13" xfId="0" applyNumberFormat="1" applyFont="1" applyBorder="1" applyAlignment="1">
      <alignment horizontal="center"/>
    </xf>
    <xf numFmtId="168" fontId="22" fillId="0" borderId="13" xfId="0" applyNumberFormat="1" applyFont="1" applyBorder="1" applyAlignment="1">
      <alignment horizontal="center"/>
    </xf>
    <xf numFmtId="168" fontId="21" fillId="0" borderId="13" xfId="0" applyNumberFormat="1" applyFont="1" applyBorder="1" applyAlignment="1">
      <alignment horizontal="center"/>
    </xf>
    <xf numFmtId="168" fontId="0" fillId="0" borderId="0" xfId="0" applyNumberFormat="1"/>
    <xf numFmtId="0" fontId="22" fillId="0" borderId="13" xfId="0" applyFont="1" applyFill="1" applyBorder="1"/>
    <xf numFmtId="168" fontId="22" fillId="0" borderId="13" xfId="0" applyNumberFormat="1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3" xfId="0" applyFont="1" applyBorder="1"/>
    <xf numFmtId="0" fontId="6" fillId="4" borderId="25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14" fontId="15" fillId="3" borderId="0" xfId="0" applyNumberFormat="1" applyFont="1" applyFill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left"/>
    </xf>
    <xf numFmtId="164" fontId="6" fillId="4" borderId="13" xfId="0" applyNumberFormat="1" applyFont="1" applyFill="1" applyBorder="1"/>
    <xf numFmtId="0" fontId="0" fillId="0" borderId="13" xfId="0" applyBorder="1" applyAlignment="1">
      <alignment horizontal="center"/>
    </xf>
    <xf numFmtId="168" fontId="8" fillId="4" borderId="13" xfId="0" applyNumberFormat="1" applyFont="1" applyFill="1" applyBorder="1" applyAlignment="1">
      <alignment horizontal="center"/>
    </xf>
    <xf numFmtId="1" fontId="20" fillId="0" borderId="13" xfId="0" applyNumberFormat="1" applyFont="1" applyBorder="1" applyAlignment="1">
      <alignment horizontal="center"/>
    </xf>
    <xf numFmtId="1" fontId="22" fillId="0" borderId="13" xfId="0" applyNumberFormat="1" applyFont="1" applyBorder="1" applyAlignment="1">
      <alignment horizontal="center"/>
    </xf>
    <xf numFmtId="1" fontId="0" fillId="0" borderId="0" xfId="0" applyNumberFormat="1"/>
    <xf numFmtId="0" fontId="24" fillId="0" borderId="13" xfId="0" applyFont="1" applyBorder="1" applyAlignment="1">
      <alignment horizontal="center"/>
    </xf>
    <xf numFmtId="0" fontId="24" fillId="0" borderId="0" xfId="0" applyFont="1"/>
    <xf numFmtId="0" fontId="6" fillId="4" borderId="3" xfId="0" applyFont="1" applyFill="1" applyBorder="1" applyAlignment="1">
      <alignment horizontal="right"/>
    </xf>
    <xf numFmtId="0" fontId="6" fillId="4" borderId="5" xfId="0" applyFont="1" applyFill="1" applyBorder="1" applyAlignment="1">
      <alignment horizontal="right"/>
    </xf>
    <xf numFmtId="0" fontId="8" fillId="4" borderId="18" xfId="0" applyFont="1" applyFill="1" applyBorder="1" applyAlignment="1">
      <alignment horizontal="center" wrapText="1"/>
    </xf>
    <xf numFmtId="0" fontId="25" fillId="0" borderId="13" xfId="0" applyFont="1" applyFill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0" xfId="0" applyFont="1"/>
    <xf numFmtId="164" fontId="6" fillId="4" borderId="13" xfId="0" applyNumberFormat="1" applyFont="1" applyFill="1" applyBorder="1" applyAlignment="1"/>
    <xf numFmtId="168" fontId="6" fillId="4" borderId="13" xfId="0" applyNumberFormat="1" applyFont="1" applyFill="1" applyBorder="1" applyAlignment="1">
      <alignment horizontal="right"/>
    </xf>
    <xf numFmtId="164" fontId="6" fillId="4" borderId="13" xfId="0" applyNumberFormat="1" applyFont="1" applyFill="1" applyBorder="1" applyAlignment="1">
      <alignment horizontal="right"/>
    </xf>
    <xf numFmtId="168" fontId="8" fillId="4" borderId="13" xfId="0" applyNumberFormat="1" applyFont="1" applyFill="1" applyBorder="1" applyAlignment="1">
      <alignment horizontal="right"/>
    </xf>
    <xf numFmtId="168" fontId="8" fillId="4" borderId="13" xfId="0" applyNumberFormat="1" applyFont="1" applyFill="1" applyBorder="1" applyAlignment="1"/>
    <xf numFmtId="0" fontId="9" fillId="2" borderId="13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vertical="center"/>
    </xf>
    <xf numFmtId="0" fontId="29" fillId="4" borderId="4" xfId="0" applyFont="1" applyFill="1" applyBorder="1" applyAlignment="1">
      <alignment horizontal="center"/>
    </xf>
    <xf numFmtId="0" fontId="29" fillId="4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14" fontId="5" fillId="3" borderId="7" xfId="0" applyNumberFormat="1" applyFont="1" applyFill="1" applyBorder="1" applyAlignment="1">
      <alignment horizontal="center"/>
    </xf>
    <xf numFmtId="14" fontId="30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49" fontId="2" fillId="6" borderId="0" xfId="0" applyNumberFormat="1" applyFont="1" applyFill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0" xfId="0" applyFont="1" applyFill="1" applyBorder="1"/>
    <xf numFmtId="0" fontId="6" fillId="4" borderId="13" xfId="0" applyFont="1" applyFill="1" applyBorder="1"/>
    <xf numFmtId="0" fontId="27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right" vertical="center"/>
    </xf>
    <xf numFmtId="0" fontId="28" fillId="3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24" fillId="0" borderId="13" xfId="0" applyNumberFormat="1" applyFont="1" applyFill="1" applyBorder="1" applyAlignment="1">
      <alignment horizontal="center"/>
    </xf>
    <xf numFmtId="0" fontId="24" fillId="0" borderId="13" xfId="0" applyNumberFormat="1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28" fillId="3" borderId="0" xfId="0" applyFont="1" applyFill="1" applyAlignment="1">
      <alignment horizontal="center"/>
    </xf>
    <xf numFmtId="168" fontId="6" fillId="4" borderId="13" xfId="0" applyNumberFormat="1" applyFont="1" applyFill="1" applyBorder="1" applyAlignment="1"/>
    <xf numFmtId="0" fontId="0" fillId="0" borderId="0" xfId="0"/>
    <xf numFmtId="0" fontId="5" fillId="3" borderId="0" xfId="0" applyFont="1" applyFill="1" applyBorder="1" applyAlignment="1">
      <alignment horizontal="center"/>
    </xf>
    <xf numFmtId="14" fontId="5" fillId="3" borderId="0" xfId="0" applyNumberFormat="1" applyFont="1" applyFill="1" applyBorder="1" applyAlignment="1">
      <alignment horizontal="center"/>
    </xf>
    <xf numFmtId="0" fontId="0" fillId="0" borderId="0" xfId="0"/>
    <xf numFmtId="0" fontId="26" fillId="2" borderId="2" xfId="0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168" fontId="22" fillId="0" borderId="27" xfId="0" applyNumberFormat="1" applyFont="1" applyFill="1" applyBorder="1" applyAlignment="1">
      <alignment horizontal="center"/>
    </xf>
    <xf numFmtId="0" fontId="33" fillId="8" borderId="13" xfId="0" applyFont="1" applyFill="1" applyBorder="1" applyAlignment="1">
      <alignment horizontal="left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8" fontId="6" fillId="4" borderId="13" xfId="0" applyNumberFormat="1" applyFont="1" applyFill="1" applyBorder="1" applyAlignment="1">
      <alignment horizontal="left"/>
    </xf>
    <xf numFmtId="168" fontId="6" fillId="4" borderId="6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right"/>
    </xf>
    <xf numFmtId="0" fontId="6" fillId="4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right" vertical="center"/>
    </xf>
    <xf numFmtId="0" fontId="26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6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168" fontId="9" fillId="2" borderId="18" xfId="0" applyNumberFormat="1" applyFont="1" applyFill="1" applyBorder="1" applyAlignment="1">
      <alignment horizontal="center" vertical="center"/>
    </xf>
    <xf numFmtId="168" fontId="6" fillId="4" borderId="19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168" fontId="8" fillId="4" borderId="18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168" fontId="8" fillId="4" borderId="16" xfId="0" applyNumberFormat="1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164" fontId="6" fillId="4" borderId="11" xfId="0" applyNumberFormat="1" applyFont="1" applyFill="1" applyBorder="1" applyAlignment="1"/>
    <xf numFmtId="168" fontId="32" fillId="2" borderId="13" xfId="0" applyNumberFormat="1" applyFont="1" applyFill="1" applyBorder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168" fontId="26" fillId="2" borderId="19" xfId="0" applyNumberFormat="1" applyFont="1" applyFill="1" applyBorder="1" applyAlignment="1">
      <alignment vertical="center"/>
    </xf>
    <xf numFmtId="168" fontId="26" fillId="2" borderId="6" xfId="0" applyNumberFormat="1" applyFont="1" applyFill="1" applyBorder="1" applyAlignment="1">
      <alignment vertical="center"/>
    </xf>
    <xf numFmtId="164" fontId="6" fillId="4" borderId="11" xfId="0" applyNumberFormat="1" applyFont="1" applyFill="1" applyBorder="1" applyAlignment="1">
      <alignment horizontal="right"/>
    </xf>
    <xf numFmtId="0" fontId="6" fillId="4" borderId="4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11" xfId="0" applyFont="1" applyFill="1" applyBorder="1"/>
    <xf numFmtId="168" fontId="8" fillId="4" borderId="19" xfId="0" applyNumberFormat="1" applyFont="1" applyFill="1" applyBorder="1" applyAlignment="1">
      <alignment horizontal="right"/>
    </xf>
    <xf numFmtId="168" fontId="6" fillId="4" borderId="4" xfId="0" applyNumberFormat="1" applyFont="1" applyFill="1" applyBorder="1" applyAlignment="1">
      <alignment horizontal="right"/>
    </xf>
    <xf numFmtId="168" fontId="6" fillId="4" borderId="6" xfId="0" applyNumberFormat="1" applyFont="1" applyFill="1" applyBorder="1" applyAlignment="1">
      <alignment horizontal="right"/>
    </xf>
    <xf numFmtId="168" fontId="6" fillId="4" borderId="19" xfId="0" applyNumberFormat="1" applyFont="1" applyFill="1" applyBorder="1" applyAlignment="1">
      <alignment horizontal="right"/>
    </xf>
    <xf numFmtId="0" fontId="32" fillId="2" borderId="19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168" fontId="32" fillId="2" borderId="18" xfId="0" applyNumberFormat="1" applyFont="1" applyFill="1" applyBorder="1" applyAlignment="1">
      <alignment vertical="center"/>
    </xf>
    <xf numFmtId="0" fontId="6" fillId="4" borderId="29" xfId="0" applyFont="1" applyFill="1" applyBorder="1" applyAlignment="1">
      <alignment horizontal="center"/>
    </xf>
    <xf numFmtId="167" fontId="6" fillId="4" borderId="6" xfId="0" applyNumberFormat="1" applyFont="1" applyFill="1" applyBorder="1" applyAlignment="1">
      <alignment horizontal="right"/>
    </xf>
    <xf numFmtId="164" fontId="6" fillId="4" borderId="18" xfId="0" applyNumberFormat="1" applyFont="1" applyFill="1" applyBorder="1" applyAlignment="1">
      <alignment wrapText="1"/>
    </xf>
    <xf numFmtId="0" fontId="8" fillId="4" borderId="28" xfId="0" applyFont="1" applyFill="1" applyBorder="1" applyAlignment="1">
      <alignment horizontal="center" wrapText="1"/>
    </xf>
    <xf numFmtId="0" fontId="8" fillId="4" borderId="17" xfId="0" applyFont="1" applyFill="1" applyBorder="1" applyAlignment="1">
      <alignment horizontal="center" wrapText="1"/>
    </xf>
    <xf numFmtId="168" fontId="6" fillId="4" borderId="4" xfId="0" applyNumberFormat="1" applyFont="1" applyFill="1" applyBorder="1" applyAlignment="1"/>
    <xf numFmtId="0" fontId="9" fillId="2" borderId="3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164" fontId="6" fillId="4" borderId="19" xfId="0" applyNumberFormat="1" applyFont="1" applyFill="1" applyBorder="1" applyAlignment="1">
      <alignment wrapText="1"/>
    </xf>
    <xf numFmtId="168" fontId="9" fillId="2" borderId="19" xfId="0" applyNumberFormat="1" applyFont="1" applyFill="1" applyBorder="1" applyAlignment="1">
      <alignment horizontal="right" vertical="center"/>
    </xf>
    <xf numFmtId="168" fontId="2" fillId="2" borderId="11" xfId="0" applyNumberFormat="1" applyFont="1" applyFill="1" applyBorder="1" applyAlignment="1">
      <alignment horizontal="right" vertical="center"/>
    </xf>
    <xf numFmtId="168" fontId="10" fillId="5" borderId="0" xfId="0" applyNumberFormat="1" applyFont="1" applyFill="1"/>
    <xf numFmtId="0" fontId="22" fillId="0" borderId="0" xfId="0" applyFont="1" applyAlignment="1">
      <alignment horizontal="center"/>
    </xf>
    <xf numFmtId="0" fontId="22" fillId="5" borderId="6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right"/>
    </xf>
    <xf numFmtId="0" fontId="6" fillId="4" borderId="34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0" fillId="8" borderId="0" xfId="0" applyFill="1"/>
    <xf numFmtId="168" fontId="22" fillId="2" borderId="13" xfId="0" applyNumberFormat="1" applyFont="1" applyFill="1" applyBorder="1" applyAlignment="1">
      <alignment horizontal="center"/>
    </xf>
    <xf numFmtId="3" fontId="8" fillId="2" borderId="13" xfId="1" applyNumberFormat="1" applyFont="1" applyFill="1" applyBorder="1" applyAlignment="1" applyProtection="1">
      <alignment vertical="center"/>
    </xf>
    <xf numFmtId="3" fontId="8" fillId="2" borderId="13" xfId="1" applyNumberFormat="1" applyFont="1" applyFill="1" applyBorder="1" applyAlignment="1" applyProtection="1">
      <alignment horizontal="center" vertical="center"/>
    </xf>
    <xf numFmtId="3" fontId="8" fillId="2" borderId="41" xfId="1" applyNumberFormat="1" applyFont="1" applyFill="1" applyBorder="1" applyAlignment="1" applyProtection="1">
      <alignment horizontal="center" vertical="center"/>
    </xf>
    <xf numFmtId="168" fontId="8" fillId="2" borderId="40" xfId="1" applyNumberFormat="1" applyFont="1" applyFill="1" applyBorder="1" applyAlignment="1" applyProtection="1">
      <alignment horizontal="center" vertical="center"/>
    </xf>
    <xf numFmtId="0" fontId="36" fillId="2" borderId="13" xfId="1" applyFont="1" applyFill="1" applyBorder="1" applyAlignment="1">
      <alignment horizontal="center"/>
    </xf>
    <xf numFmtId="0" fontId="0" fillId="0" borderId="42" xfId="0" applyBorder="1"/>
    <xf numFmtId="0" fontId="36" fillId="2" borderId="36" xfId="1" applyNumberFormat="1" applyFont="1" applyFill="1" applyBorder="1" applyAlignment="1">
      <alignment horizontal="center"/>
    </xf>
    <xf numFmtId="0" fontId="36" fillId="2" borderId="41" xfId="1" applyFont="1" applyFill="1" applyBorder="1" applyAlignment="1">
      <alignment horizontal="center"/>
    </xf>
    <xf numFmtId="0" fontId="37" fillId="2" borderId="41" xfId="1" applyFont="1" applyFill="1" applyBorder="1" applyAlignment="1">
      <alignment horizontal="center"/>
    </xf>
    <xf numFmtId="0" fontId="36" fillId="2" borderId="39" xfId="1" applyFont="1" applyFill="1" applyBorder="1" applyAlignment="1">
      <alignment horizontal="center"/>
    </xf>
    <xf numFmtId="0" fontId="36" fillId="2" borderId="20" xfId="1" applyFont="1" applyFill="1" applyBorder="1" applyAlignment="1">
      <alignment horizontal="center"/>
    </xf>
    <xf numFmtId="0" fontId="36" fillId="2" borderId="18" xfId="1" applyFont="1" applyFill="1" applyBorder="1" applyAlignment="1">
      <alignment horizontal="center"/>
    </xf>
    <xf numFmtId="0" fontId="37" fillId="2" borderId="11" xfId="1" applyFont="1" applyFill="1" applyBorder="1" applyAlignment="1">
      <alignment horizontal="center"/>
    </xf>
    <xf numFmtId="0" fontId="8" fillId="2" borderId="34" xfId="7" applyFont="1" applyFill="1" applyBorder="1" applyAlignment="1" applyProtection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right"/>
    </xf>
    <xf numFmtId="0" fontId="5" fillId="3" borderId="12" xfId="0" applyFont="1" applyFill="1" applyBorder="1"/>
    <xf numFmtId="0" fontId="34" fillId="2" borderId="37" xfId="1" applyFont="1" applyFill="1" applyBorder="1" applyAlignment="1">
      <alignment horizontal="center" vertical="center"/>
    </xf>
    <xf numFmtId="168" fontId="34" fillId="2" borderId="35" xfId="1" applyNumberFormat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/>
    </xf>
    <xf numFmtId="0" fontId="34" fillId="2" borderId="13" xfId="1" applyFont="1" applyFill="1" applyBorder="1" applyAlignment="1">
      <alignment horizontal="center"/>
    </xf>
    <xf numFmtId="0" fontId="34" fillId="2" borderId="20" xfId="1" applyFont="1" applyFill="1" applyBorder="1" applyAlignment="1">
      <alignment horizontal="center"/>
    </xf>
    <xf numFmtId="168" fontId="34" fillId="2" borderId="20" xfId="1" applyNumberFormat="1" applyFont="1" applyFill="1" applyBorder="1" applyAlignment="1">
      <alignment horizontal="center"/>
    </xf>
    <xf numFmtId="0" fontId="34" fillId="2" borderId="18" xfId="1" applyFont="1" applyFill="1" applyBorder="1" applyAlignment="1">
      <alignment horizontal="center"/>
    </xf>
    <xf numFmtId="0" fontId="34" fillId="2" borderId="38" xfId="1" applyFont="1" applyFill="1" applyBorder="1" applyAlignment="1">
      <alignment horizontal="center"/>
    </xf>
    <xf numFmtId="168" fontId="34" fillId="2" borderId="18" xfId="1" applyNumberFormat="1" applyFont="1" applyFill="1" applyBorder="1" applyAlignment="1">
      <alignment horizontal="center"/>
    </xf>
    <xf numFmtId="168" fontId="34" fillId="2" borderId="13" xfId="1" applyNumberFormat="1" applyFont="1" applyFill="1" applyBorder="1" applyAlignment="1">
      <alignment horizontal="center"/>
    </xf>
    <xf numFmtId="168" fontId="34" fillId="2" borderId="34" xfId="7" applyNumberFormat="1" applyFont="1" applyFill="1" applyBorder="1" applyAlignment="1" applyProtection="1">
      <alignment horizontal="right"/>
    </xf>
    <xf numFmtId="168" fontId="36" fillId="2" borderId="9" xfId="1" applyNumberFormat="1" applyFont="1" applyFill="1" applyBorder="1" applyAlignment="1">
      <alignment horizontal="right"/>
    </xf>
    <xf numFmtId="168" fontId="36" fillId="2" borderId="6" xfId="1" applyNumberFormat="1" applyFont="1" applyFill="1" applyBorder="1" applyAlignment="1">
      <alignment horizontal="right"/>
    </xf>
    <xf numFmtId="168" fontId="36" fillId="2" borderId="19" xfId="1" applyNumberFormat="1" applyFont="1" applyFill="1" applyBorder="1" applyAlignment="1">
      <alignment horizontal="right"/>
    </xf>
    <xf numFmtId="168" fontId="36" fillId="2" borderId="34" xfId="1" applyNumberFormat="1" applyFont="1" applyFill="1" applyBorder="1" applyAlignment="1">
      <alignment horizontal="right"/>
    </xf>
    <xf numFmtId="0" fontId="8" fillId="2" borderId="10" xfId="1" applyFont="1" applyFill="1" applyBorder="1" applyAlignment="1">
      <alignment horizontal="center"/>
    </xf>
    <xf numFmtId="3" fontId="18" fillId="2" borderId="14" xfId="1" applyNumberFormat="1" applyFont="1" applyFill="1" applyBorder="1" applyAlignment="1">
      <alignment horizontal="left"/>
    </xf>
    <xf numFmtId="0" fontId="37" fillId="2" borderId="10" xfId="1" applyFont="1" applyFill="1" applyBorder="1" applyAlignment="1">
      <alignment horizontal="center"/>
    </xf>
    <xf numFmtId="164" fontId="22" fillId="9" borderId="27" xfId="0" applyNumberFormat="1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168" fontId="6" fillId="2" borderId="43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22" fillId="5" borderId="0" xfId="0" applyFont="1" applyFill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0" fillId="0" borderId="13" xfId="0" applyFont="1" applyBorder="1"/>
    <xf numFmtId="168" fontId="0" fillId="0" borderId="13" xfId="0" applyNumberFormat="1" applyBorder="1"/>
    <xf numFmtId="1" fontId="0" fillId="0" borderId="13" xfId="0" applyNumberFormat="1" applyBorder="1"/>
    <xf numFmtId="0" fontId="24" fillId="0" borderId="13" xfId="0" applyFont="1" applyBorder="1"/>
    <xf numFmtId="0" fontId="25" fillId="0" borderId="13" xfId="0" applyFont="1" applyBorder="1"/>
    <xf numFmtId="0" fontId="39" fillId="0" borderId="1" xfId="0" applyFont="1" applyBorder="1" applyAlignment="1">
      <alignment horizontal="center"/>
    </xf>
    <xf numFmtId="168" fontId="38" fillId="0" borderId="2" xfId="0" applyNumberFormat="1" applyFont="1" applyBorder="1"/>
    <xf numFmtId="168" fontId="22" fillId="9" borderId="27" xfId="0" applyNumberFormat="1" applyFont="1" applyFill="1" applyBorder="1" applyAlignment="1">
      <alignment horizontal="center"/>
    </xf>
    <xf numFmtId="168" fontId="22" fillId="9" borderId="46" xfId="0" applyNumberFormat="1" applyFont="1" applyFill="1" applyBorder="1" applyAlignment="1">
      <alignment horizontal="center"/>
    </xf>
    <xf numFmtId="168" fontId="22" fillId="9" borderId="28" xfId="0" applyNumberFormat="1" applyFont="1" applyFill="1" applyBorder="1" applyAlignment="1">
      <alignment horizontal="center"/>
    </xf>
    <xf numFmtId="168" fontId="22" fillId="8" borderId="27" xfId="0" applyNumberFormat="1" applyFont="1" applyFill="1" applyBorder="1" applyAlignment="1">
      <alignment horizontal="center"/>
    </xf>
    <xf numFmtId="168" fontId="0" fillId="0" borderId="27" xfId="0" applyNumberFormat="1" applyBorder="1"/>
    <xf numFmtId="168" fontId="0" fillId="8" borderId="27" xfId="0" applyNumberFormat="1" applyFill="1" applyBorder="1"/>
    <xf numFmtId="0" fontId="28" fillId="3" borderId="0" xfId="0" applyFont="1" applyFill="1" applyAlignment="1">
      <alignment horizontal="center"/>
    </xf>
    <xf numFmtId="1" fontId="40" fillId="0" borderId="13" xfId="0" applyNumberFormat="1" applyFont="1" applyBorder="1" applyAlignment="1">
      <alignment horizontal="center"/>
    </xf>
    <xf numFmtId="168" fontId="6" fillId="4" borderId="9" xfId="0" applyNumberFormat="1" applyFont="1" applyFill="1" applyBorder="1" applyAlignment="1">
      <alignment horizontal="center"/>
    </xf>
    <xf numFmtId="0" fontId="6" fillId="4" borderId="17" xfId="0" applyFont="1" applyFill="1" applyBorder="1" applyAlignment="1">
      <alignment horizontal="right"/>
    </xf>
    <xf numFmtId="0" fontId="29" fillId="4" borderId="19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168" fontId="8" fillId="4" borderId="20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center"/>
    </xf>
    <xf numFmtId="0" fontId="6" fillId="4" borderId="48" xfId="0" applyFont="1" applyFill="1" applyBorder="1"/>
    <xf numFmtId="0" fontId="6" fillId="4" borderId="49" xfId="0" applyFont="1" applyFill="1" applyBorder="1" applyAlignment="1">
      <alignment horizontal="center"/>
    </xf>
    <xf numFmtId="168" fontId="6" fillId="4" borderId="50" xfId="0" applyNumberFormat="1" applyFont="1" applyFill="1" applyBorder="1" applyAlignment="1">
      <alignment horizontal="left"/>
    </xf>
    <xf numFmtId="168" fontId="6" fillId="4" borderId="48" xfId="0" applyNumberFormat="1" applyFont="1" applyFill="1" applyBorder="1" applyAlignment="1">
      <alignment horizontal="center"/>
    </xf>
    <xf numFmtId="0" fontId="0" fillId="2" borderId="21" xfId="0" applyFill="1" applyBorder="1"/>
    <xf numFmtId="168" fontId="6" fillId="4" borderId="18" xfId="0" applyNumberFormat="1" applyFont="1" applyFill="1" applyBorder="1" applyAlignment="1">
      <alignment horizontal="center"/>
    </xf>
    <xf numFmtId="168" fontId="6" fillId="4" borderId="18" xfId="0" applyNumberFormat="1" applyFont="1" applyFill="1" applyBorder="1" applyAlignment="1">
      <alignment horizontal="center" wrapText="1"/>
    </xf>
    <xf numFmtId="0" fontId="28" fillId="3" borderId="0" xfId="0" applyFont="1" applyFill="1" applyBorder="1" applyAlignment="1">
      <alignment horizontal="center"/>
    </xf>
    <xf numFmtId="0" fontId="28" fillId="3" borderId="0" xfId="0" applyFont="1" applyFill="1" applyAlignment="1">
      <alignment horizontal="center"/>
    </xf>
    <xf numFmtId="0" fontId="28" fillId="3" borderId="0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3" borderId="7" xfId="0" applyFont="1" applyFill="1" applyBorder="1" applyAlignment="1">
      <alignment horizontal="center"/>
    </xf>
  </cellXfs>
  <cellStyles count="8">
    <cellStyle name="Moneda 2" xfId="3"/>
    <cellStyle name="Normal" xfId="0" builtinId="0"/>
    <cellStyle name="Normal 2" xfId="1"/>
    <cellStyle name="Normal 3" xfId="2"/>
    <cellStyle name="Normal 3 2" xfId="4"/>
    <cellStyle name="Normal 3 3" xfId="6"/>
    <cellStyle name="Normal 4" xfId="5"/>
    <cellStyle name="Normal 6" xfId="7"/>
  </cellStyles>
  <dxfs count="0"/>
  <tableStyles count="0" defaultTableStyle="TableStyleMedium2" defaultPivotStyle="PivotStyleMedium9"/>
  <colors>
    <mruColors>
      <color rgb="FFCCFFFF"/>
      <color rgb="FFFFFF99"/>
      <color rgb="FFFFFF66"/>
      <color rgb="FFF2FB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3"/>
  <sheetViews>
    <sheetView topLeftCell="A37" workbookViewId="0">
      <selection activeCell="I24" sqref="I24"/>
    </sheetView>
  </sheetViews>
  <sheetFormatPr baseColWidth="10" defaultRowHeight="15" x14ac:dyDescent="0.25"/>
  <cols>
    <col min="2" max="2" width="32.140625" customWidth="1"/>
    <col min="3" max="3" width="34.5703125" customWidth="1"/>
    <col min="4" max="4" width="17" customWidth="1"/>
    <col min="5" max="5" width="13.28515625" customWidth="1"/>
    <col min="6" max="6" width="13.140625" customWidth="1"/>
  </cols>
  <sheetData>
    <row r="2" spans="2:6" ht="15.75" thickBot="1" x14ac:dyDescent="0.3"/>
    <row r="3" spans="2:6" ht="15.75" thickBot="1" x14ac:dyDescent="0.3">
      <c r="B3" s="31"/>
      <c r="C3" s="32" t="s">
        <v>25</v>
      </c>
      <c r="D3" s="1"/>
      <c r="E3" s="2"/>
      <c r="F3" s="3"/>
    </row>
    <row r="4" spans="2:6" ht="15.75" x14ac:dyDescent="0.3">
      <c r="B4" s="33" t="s">
        <v>0</v>
      </c>
      <c r="C4" s="34" t="s">
        <v>27</v>
      </c>
      <c r="D4" s="4"/>
      <c r="E4" s="42"/>
      <c r="F4" s="5"/>
    </row>
    <row r="5" spans="2:6" ht="15.75" x14ac:dyDescent="0.3">
      <c r="B5" s="35" t="s">
        <v>1</v>
      </c>
      <c r="C5" s="36" t="s">
        <v>24</v>
      </c>
      <c r="D5" s="6"/>
      <c r="E5" s="48" t="s">
        <v>23</v>
      </c>
      <c r="F5" s="7"/>
    </row>
    <row r="6" spans="2:6" ht="15.75" x14ac:dyDescent="0.3">
      <c r="B6" s="35" t="s">
        <v>2</v>
      </c>
      <c r="C6" s="37"/>
      <c r="D6" s="8"/>
      <c r="E6" s="53" t="s">
        <v>40</v>
      </c>
      <c r="F6" s="7"/>
    </row>
    <row r="7" spans="2:6" ht="15.75" x14ac:dyDescent="0.3">
      <c r="B7" s="35" t="s">
        <v>3</v>
      </c>
      <c r="C7" s="37"/>
      <c r="D7" s="4"/>
      <c r="E7" s="10"/>
      <c r="F7" s="7"/>
    </row>
    <row r="8" spans="2:6" ht="15.75" x14ac:dyDescent="0.3">
      <c r="B8" s="35" t="s">
        <v>4</v>
      </c>
      <c r="C8" s="37">
        <v>110322</v>
      </c>
      <c r="D8" s="4"/>
      <c r="E8" s="7"/>
      <c r="F8" s="7"/>
    </row>
    <row r="9" spans="2:6" ht="15.75" x14ac:dyDescent="0.3">
      <c r="B9" s="15" t="s">
        <v>5</v>
      </c>
      <c r="C9" s="16">
        <v>1</v>
      </c>
      <c r="D9" s="4"/>
      <c r="E9" s="7"/>
      <c r="F9" s="7"/>
    </row>
    <row r="10" spans="2:6" ht="15.75" x14ac:dyDescent="0.3">
      <c r="B10" s="38" t="s">
        <v>6</v>
      </c>
      <c r="C10" s="39">
        <v>7064</v>
      </c>
      <c r="D10" s="4"/>
      <c r="E10" s="11"/>
      <c r="F10" s="7"/>
    </row>
    <row r="11" spans="2:6" ht="15.75" x14ac:dyDescent="0.3">
      <c r="B11" s="38" t="s">
        <v>7</v>
      </c>
      <c r="C11" s="39"/>
      <c r="D11" s="4"/>
      <c r="E11" s="11"/>
      <c r="F11" s="7"/>
    </row>
    <row r="12" spans="2:6" ht="16.5" thickBot="1" x14ac:dyDescent="0.35">
      <c r="B12" s="38" t="s">
        <v>8</v>
      </c>
      <c r="C12" s="39"/>
      <c r="D12" s="4"/>
      <c r="E12" s="11"/>
      <c r="F12" s="12"/>
    </row>
    <row r="13" spans="2:6" ht="15.75" thickBot="1" x14ac:dyDescent="0.3">
      <c r="B13" s="17" t="s">
        <v>9</v>
      </c>
      <c r="C13" s="17" t="s">
        <v>10</v>
      </c>
      <c r="D13" s="17" t="s">
        <v>11</v>
      </c>
      <c r="E13" s="18" t="s">
        <v>12</v>
      </c>
      <c r="F13" s="17" t="s">
        <v>13</v>
      </c>
    </row>
    <row r="14" spans="2:6" ht="15.75" x14ac:dyDescent="0.3">
      <c r="B14" s="20"/>
      <c r="C14" s="21" t="s">
        <v>20</v>
      </c>
      <c r="D14" s="22"/>
      <c r="E14" s="23"/>
      <c r="F14" s="24"/>
    </row>
    <row r="15" spans="2:6" ht="15.75" x14ac:dyDescent="0.3">
      <c r="B15" s="43"/>
      <c r="C15" s="44" t="s">
        <v>35</v>
      </c>
      <c r="D15" s="45"/>
      <c r="E15" s="46"/>
      <c r="F15" s="47"/>
    </row>
    <row r="16" spans="2:6" ht="16.5" customHeight="1" x14ac:dyDescent="0.3">
      <c r="B16" s="43">
        <v>3200000000</v>
      </c>
      <c r="C16" s="44" t="s">
        <v>21</v>
      </c>
      <c r="D16" s="45">
        <v>1</v>
      </c>
      <c r="E16" s="46">
        <v>339940</v>
      </c>
      <c r="F16" s="47">
        <f>E16</f>
        <v>339940</v>
      </c>
    </row>
    <row r="17" spans="2:6" ht="14.25" customHeight="1" thickBot="1" x14ac:dyDescent="0.35">
      <c r="B17" s="29"/>
      <c r="C17" s="28"/>
      <c r="D17" s="26"/>
      <c r="E17" s="27" t="s">
        <v>14</v>
      </c>
      <c r="F17" s="30">
        <f>F16</f>
        <v>339940</v>
      </c>
    </row>
    <row r="18" spans="2:6" ht="13.5" customHeight="1" x14ac:dyDescent="0.25"/>
    <row r="19" spans="2:6" ht="15.75" thickBot="1" x14ac:dyDescent="0.3"/>
    <row r="20" spans="2:6" ht="15.75" thickBot="1" x14ac:dyDescent="0.3">
      <c r="B20" s="31"/>
      <c r="C20" s="32" t="s">
        <v>26</v>
      </c>
      <c r="D20" s="1"/>
      <c r="E20" s="2"/>
      <c r="F20" s="3"/>
    </row>
    <row r="21" spans="2:6" ht="15.75" x14ac:dyDescent="0.3">
      <c r="B21" s="33" t="s">
        <v>0</v>
      </c>
      <c r="C21" s="34" t="s">
        <v>17</v>
      </c>
      <c r="D21" s="4"/>
      <c r="E21" s="42"/>
      <c r="F21" s="5"/>
    </row>
    <row r="22" spans="2:6" ht="15.75" x14ac:dyDescent="0.3">
      <c r="B22" s="35" t="s">
        <v>1</v>
      </c>
      <c r="C22" s="36" t="s">
        <v>29</v>
      </c>
      <c r="D22" s="6"/>
      <c r="E22" s="48" t="s">
        <v>23</v>
      </c>
      <c r="F22" s="7"/>
    </row>
    <row r="23" spans="2:6" ht="15.75" x14ac:dyDescent="0.3">
      <c r="B23" s="35" t="s">
        <v>2</v>
      </c>
      <c r="C23" s="37" t="s">
        <v>30</v>
      </c>
      <c r="D23" s="8"/>
      <c r="E23" s="53" t="s">
        <v>39</v>
      </c>
      <c r="F23" s="7"/>
    </row>
    <row r="24" spans="2:6" ht="15.75" x14ac:dyDescent="0.3">
      <c r="B24" s="35" t="s">
        <v>3</v>
      </c>
      <c r="C24" s="37"/>
      <c r="D24" s="4"/>
      <c r="E24" s="10"/>
      <c r="F24" s="7"/>
    </row>
    <row r="25" spans="2:6" ht="15.75" x14ac:dyDescent="0.3">
      <c r="B25" s="35" t="s">
        <v>4</v>
      </c>
      <c r="C25" s="37">
        <v>110918</v>
      </c>
      <c r="D25" s="4"/>
      <c r="E25" s="7"/>
      <c r="F25" s="7"/>
    </row>
    <row r="26" spans="2:6" ht="15.75" x14ac:dyDescent="0.3">
      <c r="B26" s="15" t="s">
        <v>5</v>
      </c>
      <c r="C26" s="16">
        <v>1</v>
      </c>
      <c r="D26" s="4"/>
      <c r="E26" s="7"/>
      <c r="F26" s="7"/>
    </row>
    <row r="27" spans="2:6" ht="15.75" x14ac:dyDescent="0.3">
      <c r="B27" s="38" t="s">
        <v>6</v>
      </c>
      <c r="C27" s="39"/>
      <c r="D27" s="4"/>
      <c r="E27" s="11"/>
      <c r="F27" s="7"/>
    </row>
    <row r="28" spans="2:6" ht="15.75" x14ac:dyDescent="0.3">
      <c r="B28" s="38" t="s">
        <v>7</v>
      </c>
      <c r="C28" s="39"/>
      <c r="D28" s="4"/>
      <c r="E28" s="11"/>
      <c r="F28" s="7"/>
    </row>
    <row r="29" spans="2:6" ht="16.5" thickBot="1" x14ac:dyDescent="0.35">
      <c r="B29" s="38" t="s">
        <v>8</v>
      </c>
      <c r="C29" s="39"/>
      <c r="D29" s="4"/>
      <c r="E29" s="11"/>
      <c r="F29" s="12"/>
    </row>
    <row r="30" spans="2:6" ht="15.75" thickBot="1" x14ac:dyDescent="0.3">
      <c r="B30" s="17" t="s">
        <v>9</v>
      </c>
      <c r="C30" s="17" t="s">
        <v>10</v>
      </c>
      <c r="D30" s="17" t="s">
        <v>11</v>
      </c>
      <c r="E30" s="18" t="s">
        <v>12</v>
      </c>
      <c r="F30" s="17" t="s">
        <v>13</v>
      </c>
    </row>
    <row r="31" spans="2:6" ht="15.75" x14ac:dyDescent="0.3">
      <c r="B31" s="20"/>
      <c r="C31" s="21"/>
      <c r="D31" s="22"/>
      <c r="E31" s="23"/>
      <c r="F31" s="24"/>
    </row>
    <row r="32" spans="2:6" ht="15.75" x14ac:dyDescent="0.3">
      <c r="B32" s="43">
        <v>3200000000</v>
      </c>
      <c r="C32" s="19" t="s">
        <v>28</v>
      </c>
      <c r="D32" s="40">
        <v>1</v>
      </c>
      <c r="E32" s="41">
        <v>156470</v>
      </c>
      <c r="F32" s="25">
        <f>+D32*E32</f>
        <v>156470</v>
      </c>
    </row>
    <row r="33" spans="2:6" ht="16.5" thickBot="1" x14ac:dyDescent="0.35">
      <c r="B33" s="43"/>
      <c r="C33" s="28"/>
      <c r="D33" s="26"/>
      <c r="E33" s="27" t="s">
        <v>14</v>
      </c>
      <c r="F33" s="30">
        <f>SUM(F31:F32)</f>
        <v>156470</v>
      </c>
    </row>
    <row r="35" spans="2:6" ht="15.75" thickBot="1" x14ac:dyDescent="0.3"/>
    <row r="36" spans="2:6" ht="15.75" thickBot="1" x14ac:dyDescent="0.3">
      <c r="B36" s="31"/>
      <c r="C36" s="32" t="s">
        <v>31</v>
      </c>
      <c r="D36" s="1"/>
      <c r="E36" s="2"/>
      <c r="F36" s="3"/>
    </row>
    <row r="37" spans="2:6" ht="15.75" x14ac:dyDescent="0.3">
      <c r="B37" s="33" t="s">
        <v>0</v>
      </c>
      <c r="C37" s="34" t="s">
        <v>32</v>
      </c>
      <c r="D37" s="4"/>
      <c r="E37" s="42"/>
      <c r="F37" s="5"/>
    </row>
    <row r="38" spans="2:6" ht="15.75" x14ac:dyDescent="0.3">
      <c r="B38" s="35" t="s">
        <v>1</v>
      </c>
      <c r="C38" s="36" t="s">
        <v>33</v>
      </c>
      <c r="D38" s="6"/>
      <c r="E38" s="48" t="s">
        <v>23</v>
      </c>
      <c r="F38" s="7"/>
    </row>
    <row r="39" spans="2:6" ht="15.75" x14ac:dyDescent="0.3">
      <c r="B39" s="35" t="s">
        <v>2</v>
      </c>
      <c r="C39" s="37" t="s">
        <v>30</v>
      </c>
      <c r="D39" s="8"/>
      <c r="E39" s="53" t="s">
        <v>41</v>
      </c>
      <c r="F39" s="7"/>
    </row>
    <row r="40" spans="2:6" ht="15.75" x14ac:dyDescent="0.3">
      <c r="B40" s="35" t="s">
        <v>3</v>
      </c>
      <c r="C40" s="37"/>
      <c r="D40" s="4"/>
      <c r="E40" s="10"/>
      <c r="F40" s="7"/>
    </row>
    <row r="41" spans="2:6" ht="15.75" x14ac:dyDescent="0.3">
      <c r="B41" s="35" t="s">
        <v>4</v>
      </c>
      <c r="C41" s="37">
        <v>973</v>
      </c>
      <c r="D41" s="4"/>
      <c r="E41" s="7"/>
      <c r="F41" s="7"/>
    </row>
    <row r="42" spans="2:6" ht="15.75" x14ac:dyDescent="0.3">
      <c r="B42" s="15" t="s">
        <v>5</v>
      </c>
      <c r="C42" s="16">
        <v>1</v>
      </c>
      <c r="D42" s="4"/>
      <c r="E42" s="7"/>
      <c r="F42" s="7"/>
    </row>
    <row r="43" spans="2:6" ht="15.75" x14ac:dyDescent="0.3">
      <c r="B43" s="38" t="s">
        <v>6</v>
      </c>
      <c r="C43" s="39"/>
      <c r="D43" s="4"/>
      <c r="E43" s="11"/>
      <c r="F43" s="7"/>
    </row>
    <row r="44" spans="2:6" ht="15.75" x14ac:dyDescent="0.3">
      <c r="B44" s="38" t="s">
        <v>7</v>
      </c>
      <c r="C44" s="39"/>
      <c r="D44" s="4"/>
      <c r="E44" s="11"/>
      <c r="F44" s="7"/>
    </row>
    <row r="45" spans="2:6" ht="16.5" thickBot="1" x14ac:dyDescent="0.35">
      <c r="B45" s="38" t="s">
        <v>8</v>
      </c>
      <c r="C45" s="39"/>
      <c r="D45" s="4"/>
      <c r="E45" s="11"/>
      <c r="F45" s="12"/>
    </row>
    <row r="46" spans="2:6" ht="15.75" thickBot="1" x14ac:dyDescent="0.3">
      <c r="B46" s="17" t="s">
        <v>9</v>
      </c>
      <c r="C46" s="17" t="s">
        <v>10</v>
      </c>
      <c r="D46" s="17" t="s">
        <v>11</v>
      </c>
      <c r="E46" s="18" t="s">
        <v>12</v>
      </c>
      <c r="F46" s="17" t="s">
        <v>13</v>
      </c>
    </row>
    <row r="47" spans="2:6" ht="15.75" x14ac:dyDescent="0.3">
      <c r="B47" s="20"/>
      <c r="C47" s="21"/>
      <c r="D47" s="22"/>
      <c r="E47" s="23"/>
      <c r="F47" s="24"/>
    </row>
    <row r="48" spans="2:6" ht="15.75" x14ac:dyDescent="0.3">
      <c r="B48" s="43">
        <v>111</v>
      </c>
      <c r="C48" s="19" t="s">
        <v>34</v>
      </c>
      <c r="D48" s="40">
        <v>1</v>
      </c>
      <c r="E48" s="41">
        <v>250000</v>
      </c>
      <c r="F48" s="25">
        <f>+D48*E48</f>
        <v>250000</v>
      </c>
    </row>
    <row r="49" spans="2:6" ht="16.5" thickBot="1" x14ac:dyDescent="0.35">
      <c r="B49" s="43"/>
      <c r="C49" s="28"/>
      <c r="D49" s="26"/>
      <c r="E49" s="27" t="s">
        <v>14</v>
      </c>
      <c r="F49" s="30">
        <f>SUM(F47:F48)</f>
        <v>250000</v>
      </c>
    </row>
    <row r="53" spans="2:6" ht="15.75" x14ac:dyDescent="0.25">
      <c r="E53" s="14" t="s">
        <v>16</v>
      </c>
      <c r="F53" s="13">
        <f>F33+F17+F49</f>
        <v>746410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0"/>
  <sheetViews>
    <sheetView topLeftCell="A85" workbookViewId="0">
      <selection activeCell="H24" sqref="H24"/>
    </sheetView>
  </sheetViews>
  <sheetFormatPr baseColWidth="10" defaultRowHeight="15" x14ac:dyDescent="0.25"/>
  <cols>
    <col min="2" max="2" width="35.5703125" customWidth="1"/>
    <col min="3" max="3" width="39.140625" customWidth="1"/>
    <col min="4" max="4" width="13.7109375" customWidth="1"/>
    <col min="5" max="5" width="14.5703125" customWidth="1"/>
    <col min="6" max="6" width="15.28515625" customWidth="1"/>
  </cols>
  <sheetData>
    <row r="2" spans="2:6" ht="15.75" thickBot="1" x14ac:dyDescent="0.3"/>
    <row r="3" spans="2:6" ht="15.75" thickBot="1" x14ac:dyDescent="0.3">
      <c r="B3" s="31"/>
      <c r="C3" s="32" t="s">
        <v>38</v>
      </c>
      <c r="D3" s="1"/>
      <c r="E3" s="2"/>
      <c r="F3" s="3"/>
    </row>
    <row r="4" spans="2:6" ht="15.75" x14ac:dyDescent="0.3">
      <c r="B4" s="33" t="s">
        <v>0</v>
      </c>
      <c r="C4" s="34" t="s">
        <v>17</v>
      </c>
      <c r="D4" s="4"/>
      <c r="E4" s="42"/>
      <c r="F4" s="5"/>
    </row>
    <row r="5" spans="2:6" ht="15.75" x14ac:dyDescent="0.3">
      <c r="B5" s="35" t="s">
        <v>1</v>
      </c>
      <c r="C5" s="36" t="s">
        <v>18</v>
      </c>
      <c r="D5" s="6"/>
      <c r="E5" s="48" t="s">
        <v>23</v>
      </c>
      <c r="F5" s="7"/>
    </row>
    <row r="6" spans="2:6" ht="15.75" x14ac:dyDescent="0.3">
      <c r="B6" s="35" t="s">
        <v>2</v>
      </c>
      <c r="C6" s="37"/>
      <c r="D6" s="8"/>
      <c r="E6" s="57" t="s">
        <v>55</v>
      </c>
      <c r="F6" s="7"/>
    </row>
    <row r="7" spans="2:6" ht="15.75" x14ac:dyDescent="0.3">
      <c r="B7" s="35" t="s">
        <v>3</v>
      </c>
      <c r="C7" s="37">
        <v>126929</v>
      </c>
      <c r="D7" s="4"/>
      <c r="E7" s="10"/>
      <c r="F7" s="7"/>
    </row>
    <row r="8" spans="2:6" ht="15.75" x14ac:dyDescent="0.3">
      <c r="B8" s="35" t="s">
        <v>4</v>
      </c>
      <c r="C8" s="37">
        <v>111425</v>
      </c>
      <c r="D8" s="4"/>
      <c r="E8" s="7"/>
      <c r="F8" s="7"/>
    </row>
    <row r="9" spans="2:6" ht="15.75" x14ac:dyDescent="0.3">
      <c r="B9" s="15" t="s">
        <v>5</v>
      </c>
      <c r="C9" s="16">
        <v>1</v>
      </c>
      <c r="D9" s="4"/>
      <c r="E9" s="7"/>
      <c r="F9" s="7"/>
    </row>
    <row r="10" spans="2:6" ht="15.75" x14ac:dyDescent="0.3">
      <c r="B10" s="38" t="s">
        <v>6</v>
      </c>
      <c r="C10" s="39"/>
      <c r="D10" s="4"/>
      <c r="E10" s="11"/>
      <c r="F10" s="7"/>
    </row>
    <row r="11" spans="2:6" ht="15.75" x14ac:dyDescent="0.3">
      <c r="B11" s="38" t="s">
        <v>7</v>
      </c>
      <c r="C11" s="39"/>
      <c r="D11" s="4"/>
      <c r="E11" s="11"/>
      <c r="F11" s="7"/>
    </row>
    <row r="12" spans="2:6" ht="16.5" thickBot="1" x14ac:dyDescent="0.35">
      <c r="B12" s="38" t="s">
        <v>8</v>
      </c>
      <c r="C12" s="39"/>
      <c r="D12" s="4"/>
      <c r="E12" s="11"/>
      <c r="F12" s="12"/>
    </row>
    <row r="13" spans="2:6" ht="15.75" thickBot="1" x14ac:dyDescent="0.3">
      <c r="B13" s="17" t="s">
        <v>9</v>
      </c>
      <c r="C13" s="17" t="s">
        <v>10</v>
      </c>
      <c r="D13" s="17" t="s">
        <v>11</v>
      </c>
      <c r="E13" s="18" t="s">
        <v>12</v>
      </c>
      <c r="F13" s="17" t="s">
        <v>13</v>
      </c>
    </row>
    <row r="14" spans="2:6" ht="15.75" x14ac:dyDescent="0.3">
      <c r="B14" s="20"/>
      <c r="C14" s="21"/>
      <c r="D14" s="22"/>
      <c r="E14" s="23"/>
      <c r="F14" s="24"/>
    </row>
    <row r="15" spans="2:6" ht="16.5" customHeight="1" x14ac:dyDescent="0.3">
      <c r="B15" s="43">
        <v>554012</v>
      </c>
      <c r="C15" s="19" t="s">
        <v>36</v>
      </c>
      <c r="D15" s="40">
        <v>1</v>
      </c>
      <c r="E15" s="41">
        <v>504700</v>
      </c>
      <c r="F15" s="25">
        <f>+D15*E15</f>
        <v>504700</v>
      </c>
    </row>
    <row r="16" spans="2:6" ht="16.5" customHeight="1" x14ac:dyDescent="0.3">
      <c r="B16" s="43">
        <v>3200000000</v>
      </c>
      <c r="C16" s="49" t="s">
        <v>37</v>
      </c>
      <c r="D16" s="50">
        <v>1</v>
      </c>
      <c r="E16" s="51">
        <v>168000</v>
      </c>
      <c r="F16" s="52">
        <f>E16</f>
        <v>168000</v>
      </c>
    </row>
    <row r="17" spans="2:6" ht="16.5" thickBot="1" x14ac:dyDescent="0.35">
      <c r="B17" s="43"/>
      <c r="C17" s="28"/>
      <c r="D17" s="26"/>
      <c r="E17" s="27" t="s">
        <v>14</v>
      </c>
      <c r="F17" s="30">
        <f>F16+F15</f>
        <v>672700</v>
      </c>
    </row>
    <row r="19" spans="2:6" ht="15.75" thickBot="1" x14ac:dyDescent="0.3"/>
    <row r="20" spans="2:6" ht="15.75" thickBot="1" x14ac:dyDescent="0.3">
      <c r="B20" s="31"/>
      <c r="C20" s="32" t="s">
        <v>42</v>
      </c>
      <c r="D20" s="1"/>
      <c r="E20" s="2"/>
      <c r="F20" s="3"/>
    </row>
    <row r="21" spans="2:6" ht="16.5" x14ac:dyDescent="0.3">
      <c r="B21" s="33" t="s">
        <v>0</v>
      </c>
      <c r="C21" s="34" t="s">
        <v>46</v>
      </c>
      <c r="D21" s="4"/>
      <c r="E21" s="56"/>
      <c r="F21" s="5"/>
    </row>
    <row r="22" spans="2:6" ht="15.75" x14ac:dyDescent="0.3">
      <c r="B22" s="35" t="s">
        <v>1</v>
      </c>
      <c r="C22" s="36" t="s">
        <v>43</v>
      </c>
      <c r="D22" s="6"/>
      <c r="E22" s="58" t="s">
        <v>56</v>
      </c>
      <c r="F22" s="7"/>
    </row>
    <row r="23" spans="2:6" ht="15.75" x14ac:dyDescent="0.3">
      <c r="B23" s="35" t="s">
        <v>2</v>
      </c>
      <c r="C23" s="37"/>
      <c r="D23" s="8"/>
      <c r="E23" s="59" t="s">
        <v>72</v>
      </c>
      <c r="F23" s="7"/>
    </row>
    <row r="24" spans="2:6" ht="15.75" x14ac:dyDescent="0.3">
      <c r="B24" s="35" t="s">
        <v>3</v>
      </c>
      <c r="C24" s="37"/>
      <c r="D24" s="4"/>
      <c r="E24" s="10"/>
      <c r="F24" s="7"/>
    </row>
    <row r="25" spans="2:6" ht="15.75" x14ac:dyDescent="0.3">
      <c r="B25" s="35" t="s">
        <v>4</v>
      </c>
      <c r="C25" s="37">
        <v>82208</v>
      </c>
      <c r="D25" s="4"/>
      <c r="E25" s="7"/>
      <c r="F25" s="7"/>
    </row>
    <row r="26" spans="2:6" ht="15.75" x14ac:dyDescent="0.3">
      <c r="B26" s="15" t="s">
        <v>5</v>
      </c>
      <c r="C26" s="16">
        <v>1</v>
      </c>
      <c r="D26" s="4"/>
      <c r="E26" s="7"/>
      <c r="F26" s="7"/>
    </row>
    <row r="27" spans="2:6" ht="15.75" x14ac:dyDescent="0.3">
      <c r="B27" s="38" t="s">
        <v>6</v>
      </c>
      <c r="C27" s="39"/>
      <c r="D27" s="4"/>
      <c r="E27" s="11"/>
      <c r="F27" s="7"/>
    </row>
    <row r="28" spans="2:6" ht="15.75" x14ac:dyDescent="0.3">
      <c r="B28" s="38" t="s">
        <v>7</v>
      </c>
      <c r="C28" s="39"/>
      <c r="D28" s="4"/>
      <c r="E28" s="11"/>
      <c r="F28" s="7"/>
    </row>
    <row r="29" spans="2:6" ht="16.5" thickBot="1" x14ac:dyDescent="0.35">
      <c r="B29" s="38" t="s">
        <v>8</v>
      </c>
      <c r="C29" s="39"/>
      <c r="D29" s="4"/>
      <c r="E29" s="11"/>
      <c r="F29" s="12"/>
    </row>
    <row r="30" spans="2:6" ht="15.75" thickBot="1" x14ac:dyDescent="0.3">
      <c r="B30" s="17" t="s">
        <v>9</v>
      </c>
      <c r="C30" s="17" t="s">
        <v>10</v>
      </c>
      <c r="D30" s="17" t="s">
        <v>11</v>
      </c>
      <c r="E30" s="18" t="s">
        <v>12</v>
      </c>
      <c r="F30" s="17" t="s">
        <v>13</v>
      </c>
    </row>
    <row r="31" spans="2:6" ht="15.75" x14ac:dyDescent="0.3">
      <c r="B31" s="20"/>
      <c r="C31" s="21"/>
      <c r="D31" s="22"/>
      <c r="E31" s="23"/>
      <c r="F31" s="24"/>
    </row>
    <row r="32" spans="2:6" ht="15.75" x14ac:dyDescent="0.3">
      <c r="B32" s="43">
        <v>100000014</v>
      </c>
      <c r="C32" s="19" t="s">
        <v>44</v>
      </c>
      <c r="D32" s="40">
        <v>1</v>
      </c>
      <c r="E32" s="41">
        <v>1500000</v>
      </c>
      <c r="F32" s="25">
        <v>1500000</v>
      </c>
    </row>
    <row r="33" spans="2:6" ht="16.5" thickBot="1" x14ac:dyDescent="0.35">
      <c r="B33" s="43"/>
      <c r="C33" s="28"/>
      <c r="D33" s="26"/>
      <c r="E33" s="27" t="s">
        <v>14</v>
      </c>
      <c r="F33" s="30">
        <f>F32</f>
        <v>1500000</v>
      </c>
    </row>
    <row r="35" spans="2:6" ht="15.75" thickBot="1" x14ac:dyDescent="0.3"/>
    <row r="36" spans="2:6" ht="15.75" thickBot="1" x14ac:dyDescent="0.3">
      <c r="B36" s="31"/>
      <c r="C36" s="32" t="s">
        <v>45</v>
      </c>
      <c r="D36" s="1"/>
      <c r="E36" s="2"/>
      <c r="F36" s="3"/>
    </row>
    <row r="37" spans="2:6" ht="15.75" x14ac:dyDescent="0.3">
      <c r="B37" s="33" t="s">
        <v>0</v>
      </c>
      <c r="C37" s="34" t="s">
        <v>47</v>
      </c>
      <c r="D37" s="4"/>
      <c r="E37" s="42"/>
      <c r="F37" s="5"/>
    </row>
    <row r="38" spans="2:6" ht="15.75" x14ac:dyDescent="0.3">
      <c r="B38" s="35" t="s">
        <v>1</v>
      </c>
      <c r="C38" s="36" t="s">
        <v>48</v>
      </c>
      <c r="D38" s="6"/>
      <c r="E38" s="48" t="s">
        <v>57</v>
      </c>
      <c r="F38" s="7"/>
    </row>
    <row r="39" spans="2:6" ht="15.75" x14ac:dyDescent="0.3">
      <c r="B39" s="35" t="s">
        <v>2</v>
      </c>
      <c r="C39" s="37"/>
      <c r="D39" s="8"/>
      <c r="E39" s="9"/>
      <c r="F39" s="7"/>
    </row>
    <row r="40" spans="2:6" ht="15.75" x14ac:dyDescent="0.3">
      <c r="B40" s="35" t="s">
        <v>3</v>
      </c>
      <c r="C40" s="37"/>
      <c r="D40" s="4"/>
      <c r="E40" s="10"/>
      <c r="F40" s="7"/>
    </row>
    <row r="41" spans="2:6" ht="15.75" x14ac:dyDescent="0.3">
      <c r="B41" s="35" t="s">
        <v>4</v>
      </c>
      <c r="C41" s="37" t="s">
        <v>49</v>
      </c>
      <c r="D41" s="4"/>
      <c r="E41" s="7"/>
      <c r="F41" s="7"/>
    </row>
    <row r="42" spans="2:6" ht="15.75" x14ac:dyDescent="0.3">
      <c r="B42" s="15" t="s">
        <v>5</v>
      </c>
      <c r="C42" s="16"/>
      <c r="D42" s="4"/>
      <c r="E42" s="7"/>
      <c r="F42" s="7"/>
    </row>
    <row r="43" spans="2:6" ht="15.75" x14ac:dyDescent="0.3">
      <c r="B43" s="38" t="s">
        <v>6</v>
      </c>
      <c r="C43" s="39"/>
      <c r="D43" s="4"/>
      <c r="E43" s="11"/>
      <c r="F43" s="7"/>
    </row>
    <row r="44" spans="2:6" ht="15.75" x14ac:dyDescent="0.3">
      <c r="B44" s="38" t="s">
        <v>7</v>
      </c>
      <c r="C44" s="39"/>
      <c r="D44" s="4"/>
      <c r="E44" s="11"/>
      <c r="F44" s="7"/>
    </row>
    <row r="45" spans="2:6" ht="16.5" thickBot="1" x14ac:dyDescent="0.35">
      <c r="B45" s="38" t="s">
        <v>8</v>
      </c>
      <c r="C45" s="39"/>
      <c r="D45" s="4"/>
      <c r="E45" s="11"/>
      <c r="F45" s="12"/>
    </row>
    <row r="46" spans="2:6" ht="15.75" thickBot="1" x14ac:dyDescent="0.3">
      <c r="B46" s="17" t="s">
        <v>9</v>
      </c>
      <c r="C46" s="17" t="s">
        <v>10</v>
      </c>
      <c r="D46" s="17" t="s">
        <v>11</v>
      </c>
      <c r="E46" s="18" t="s">
        <v>12</v>
      </c>
      <c r="F46" s="17" t="s">
        <v>13</v>
      </c>
    </row>
    <row r="47" spans="2:6" ht="15.75" x14ac:dyDescent="0.3">
      <c r="B47" s="20"/>
      <c r="C47" s="21"/>
      <c r="D47" s="22"/>
      <c r="E47" s="23"/>
      <c r="F47" s="24"/>
    </row>
    <row r="48" spans="2:6" ht="15.75" x14ac:dyDescent="0.3">
      <c r="B48" s="43">
        <v>553600</v>
      </c>
      <c r="C48" s="44" t="s">
        <v>50</v>
      </c>
      <c r="D48" s="45">
        <v>1</v>
      </c>
      <c r="E48" s="46">
        <v>1700000</v>
      </c>
      <c r="F48" s="47">
        <f>E48*D48</f>
        <v>1700000</v>
      </c>
    </row>
    <row r="49" spans="2:6" ht="15.75" x14ac:dyDescent="0.3">
      <c r="B49" s="43">
        <v>272051</v>
      </c>
      <c r="C49" s="44" t="s">
        <v>51</v>
      </c>
      <c r="D49" s="45">
        <v>1</v>
      </c>
      <c r="E49" s="46">
        <v>200000</v>
      </c>
      <c r="F49" s="47">
        <f>E49*D49</f>
        <v>200000</v>
      </c>
    </row>
    <row r="50" spans="2:6" ht="15.75" x14ac:dyDescent="0.3">
      <c r="B50" s="43">
        <v>283661</v>
      </c>
      <c r="C50" s="19" t="s">
        <v>52</v>
      </c>
      <c r="D50" s="40">
        <v>1</v>
      </c>
      <c r="E50" s="41">
        <v>240000</v>
      </c>
      <c r="F50" s="25">
        <f>E50*D50</f>
        <v>240000</v>
      </c>
    </row>
    <row r="51" spans="2:6" ht="15.75" x14ac:dyDescent="0.3">
      <c r="B51" s="43">
        <v>550316</v>
      </c>
      <c r="C51" s="49" t="s">
        <v>53</v>
      </c>
      <c r="D51" s="50">
        <v>1</v>
      </c>
      <c r="E51" s="51">
        <v>150000</v>
      </c>
      <c r="F51" s="52">
        <f>E51*D51</f>
        <v>150000</v>
      </c>
    </row>
    <row r="52" spans="2:6" ht="15.75" x14ac:dyDescent="0.3">
      <c r="B52" s="43">
        <v>28325</v>
      </c>
      <c r="C52" s="49" t="s">
        <v>54</v>
      </c>
      <c r="D52" s="50">
        <v>1</v>
      </c>
      <c r="E52" s="51">
        <v>100000</v>
      </c>
      <c r="F52" s="52">
        <f>E52*D52</f>
        <v>100000</v>
      </c>
    </row>
    <row r="53" spans="2:6" ht="15.75" x14ac:dyDescent="0.3">
      <c r="B53" s="43"/>
      <c r="C53" s="49"/>
      <c r="D53" s="50"/>
      <c r="E53" s="51"/>
      <c r="F53" s="52"/>
    </row>
    <row r="54" spans="2:6" ht="16.5" thickBot="1" x14ac:dyDescent="0.35">
      <c r="B54" s="43"/>
      <c r="C54" s="28"/>
      <c r="D54" s="26"/>
      <c r="E54" s="27" t="s">
        <v>14</v>
      </c>
      <c r="F54" s="30">
        <f>SUM(F48:F53)</f>
        <v>2390000</v>
      </c>
    </row>
    <row r="56" spans="2:6" ht="15.75" thickBot="1" x14ac:dyDescent="0.3"/>
    <row r="57" spans="2:6" ht="15.75" thickBot="1" x14ac:dyDescent="0.3">
      <c r="B57" s="31"/>
      <c r="C57" s="32" t="s">
        <v>71</v>
      </c>
      <c r="D57" s="1"/>
      <c r="E57" s="2"/>
      <c r="F57" s="3"/>
    </row>
    <row r="58" spans="2:6" ht="16.5" thickBot="1" x14ac:dyDescent="0.35">
      <c r="B58" s="33" t="s">
        <v>0</v>
      </c>
      <c r="C58" s="37" t="s">
        <v>59</v>
      </c>
      <c r="D58" s="4"/>
      <c r="E58" s="42"/>
      <c r="F58" s="5"/>
    </row>
    <row r="59" spans="2:6" ht="15.75" x14ac:dyDescent="0.3">
      <c r="B59" s="35" t="s">
        <v>1</v>
      </c>
      <c r="C59" s="34" t="s">
        <v>58</v>
      </c>
      <c r="D59" s="6"/>
      <c r="E59" s="48" t="s">
        <v>57</v>
      </c>
      <c r="F59" s="7"/>
    </row>
    <row r="60" spans="2:6" ht="15.75" x14ac:dyDescent="0.3">
      <c r="B60" s="35" t="s">
        <v>2</v>
      </c>
      <c r="C60" s="37"/>
      <c r="D60" s="8"/>
      <c r="E60" s="9"/>
      <c r="F60" s="7"/>
    </row>
    <row r="61" spans="2:6" ht="15.75" x14ac:dyDescent="0.3">
      <c r="B61" s="35" t="s">
        <v>3</v>
      </c>
      <c r="C61" s="37"/>
      <c r="D61" s="4"/>
      <c r="E61" s="10"/>
      <c r="F61" s="7"/>
    </row>
    <row r="62" spans="2:6" ht="15.75" x14ac:dyDescent="0.3">
      <c r="B62" s="35" t="s">
        <v>4</v>
      </c>
      <c r="C62" s="37" t="s">
        <v>60</v>
      </c>
      <c r="D62" s="4"/>
      <c r="E62" s="7"/>
      <c r="F62" s="7"/>
    </row>
    <row r="63" spans="2:6" ht="15.75" x14ac:dyDescent="0.3">
      <c r="B63" s="15" t="s">
        <v>5</v>
      </c>
      <c r="C63" s="16"/>
      <c r="D63" s="4"/>
      <c r="E63" s="7"/>
      <c r="F63" s="7"/>
    </row>
    <row r="64" spans="2:6" ht="15.75" x14ac:dyDescent="0.3">
      <c r="B64" s="38" t="s">
        <v>6</v>
      </c>
      <c r="C64" s="39"/>
      <c r="D64" s="4"/>
      <c r="E64" s="11"/>
      <c r="F64" s="7"/>
    </row>
    <row r="65" spans="2:6" ht="15.75" x14ac:dyDescent="0.3">
      <c r="B65" s="38" t="s">
        <v>7</v>
      </c>
      <c r="C65" s="39"/>
      <c r="D65" s="4"/>
      <c r="E65" s="11"/>
      <c r="F65" s="7"/>
    </row>
    <row r="66" spans="2:6" ht="16.5" thickBot="1" x14ac:dyDescent="0.35">
      <c r="B66" s="38" t="s">
        <v>8</v>
      </c>
      <c r="C66" s="39"/>
      <c r="D66" s="4"/>
      <c r="E66" s="11"/>
      <c r="F66" s="12"/>
    </row>
    <row r="67" spans="2:6" ht="15.75" thickBot="1" x14ac:dyDescent="0.3">
      <c r="B67" s="17" t="s">
        <v>9</v>
      </c>
      <c r="C67" s="17" t="s">
        <v>10</v>
      </c>
      <c r="D67" s="17" t="s">
        <v>11</v>
      </c>
      <c r="E67" s="18" t="s">
        <v>12</v>
      </c>
      <c r="F67" s="17" t="s">
        <v>13</v>
      </c>
    </row>
    <row r="68" spans="2:6" ht="15.75" x14ac:dyDescent="0.3">
      <c r="B68" s="20"/>
      <c r="C68" s="21"/>
      <c r="D68" s="22"/>
      <c r="E68" s="23"/>
      <c r="F68" s="24"/>
    </row>
    <row r="69" spans="2:6" ht="15.75" x14ac:dyDescent="0.3">
      <c r="B69" s="43">
        <v>553600</v>
      </c>
      <c r="C69" s="44" t="s">
        <v>50</v>
      </c>
      <c r="D69" s="45">
        <v>1</v>
      </c>
      <c r="E69" s="46">
        <v>1600000</v>
      </c>
      <c r="F69" s="47">
        <f t="shared" ref="F69:F85" si="0">E69*D69</f>
        <v>1600000</v>
      </c>
    </row>
    <row r="70" spans="2:6" ht="15.75" x14ac:dyDescent="0.3">
      <c r="B70" s="43">
        <v>28466</v>
      </c>
      <c r="C70" s="44" t="s">
        <v>61</v>
      </c>
      <c r="D70" s="45">
        <v>1</v>
      </c>
      <c r="E70" s="46">
        <v>590000</v>
      </c>
      <c r="F70" s="47">
        <f t="shared" si="0"/>
        <v>590000</v>
      </c>
    </row>
    <row r="71" spans="2:6" ht="15.75" x14ac:dyDescent="0.3">
      <c r="B71" s="43">
        <v>284631</v>
      </c>
      <c r="C71" s="19" t="s">
        <v>52</v>
      </c>
      <c r="D71" s="40">
        <v>1</v>
      </c>
      <c r="E71" s="41">
        <v>240000</v>
      </c>
      <c r="F71" s="25">
        <f t="shared" si="0"/>
        <v>240000</v>
      </c>
    </row>
    <row r="72" spans="2:6" ht="15.75" x14ac:dyDescent="0.3">
      <c r="B72" s="43">
        <v>550316</v>
      </c>
      <c r="C72" s="49" t="s">
        <v>53</v>
      </c>
      <c r="D72" s="50">
        <v>1</v>
      </c>
      <c r="E72" s="51">
        <v>150000</v>
      </c>
      <c r="F72" s="52">
        <f t="shared" si="0"/>
        <v>150000</v>
      </c>
    </row>
    <row r="73" spans="2:6" ht="15.75" x14ac:dyDescent="0.3">
      <c r="B73" s="43">
        <v>272152</v>
      </c>
      <c r="C73" s="49" t="s">
        <v>61</v>
      </c>
      <c r="D73" s="50">
        <v>2</v>
      </c>
      <c r="E73" s="51">
        <v>190000</v>
      </c>
      <c r="F73" s="52">
        <f t="shared" si="0"/>
        <v>380000</v>
      </c>
    </row>
    <row r="74" spans="2:6" ht="15.75" x14ac:dyDescent="0.3">
      <c r="B74" s="43">
        <v>11340</v>
      </c>
      <c r="C74" s="49" t="s">
        <v>62</v>
      </c>
      <c r="D74" s="50">
        <v>1</v>
      </c>
      <c r="E74" s="51">
        <v>370000</v>
      </c>
      <c r="F74" s="52">
        <f t="shared" si="0"/>
        <v>370000</v>
      </c>
    </row>
    <row r="75" spans="2:6" ht="15.75" x14ac:dyDescent="0.3">
      <c r="B75" s="43">
        <v>28325</v>
      </c>
      <c r="C75" s="49" t="s">
        <v>63</v>
      </c>
      <c r="D75" s="50">
        <v>1</v>
      </c>
      <c r="E75" s="51">
        <v>100000</v>
      </c>
      <c r="F75" s="52">
        <f t="shared" si="0"/>
        <v>100000</v>
      </c>
    </row>
    <row r="76" spans="2:6" ht="15.75" x14ac:dyDescent="0.3">
      <c r="B76" s="43">
        <v>552531</v>
      </c>
      <c r="C76" s="49" t="s">
        <v>64</v>
      </c>
      <c r="D76" s="50">
        <v>1</v>
      </c>
      <c r="E76" s="51">
        <v>20000</v>
      </c>
      <c r="F76" s="52">
        <f t="shared" si="0"/>
        <v>20000</v>
      </c>
    </row>
    <row r="77" spans="2:6" ht="15.75" x14ac:dyDescent="0.3">
      <c r="B77" s="43">
        <v>552014</v>
      </c>
      <c r="C77" s="49" t="s">
        <v>65</v>
      </c>
      <c r="D77" s="50">
        <v>1</v>
      </c>
      <c r="E77" s="51">
        <v>8356000</v>
      </c>
      <c r="F77" s="52">
        <f t="shared" si="0"/>
        <v>8356000</v>
      </c>
    </row>
    <row r="78" spans="2:6" ht="15.75" x14ac:dyDescent="0.3">
      <c r="B78" s="43">
        <v>550316</v>
      </c>
      <c r="C78" s="49" t="s">
        <v>66</v>
      </c>
      <c r="D78" s="50">
        <v>1</v>
      </c>
      <c r="E78" s="51">
        <v>150000</v>
      </c>
      <c r="F78" s="52">
        <f t="shared" si="0"/>
        <v>150000</v>
      </c>
    </row>
    <row r="79" spans="2:6" ht="15.75" x14ac:dyDescent="0.3">
      <c r="B79" s="43">
        <v>550057</v>
      </c>
      <c r="C79" s="49" t="s">
        <v>67</v>
      </c>
      <c r="D79" s="50">
        <v>1</v>
      </c>
      <c r="E79" s="51">
        <v>250000</v>
      </c>
      <c r="F79" s="52">
        <f t="shared" si="0"/>
        <v>250000</v>
      </c>
    </row>
    <row r="80" spans="2:6" ht="15.75" x14ac:dyDescent="0.3">
      <c r="B80" s="43">
        <v>550448</v>
      </c>
      <c r="C80" s="49" t="s">
        <v>68</v>
      </c>
      <c r="D80" s="50">
        <v>4</v>
      </c>
      <c r="E80" s="51">
        <v>4000</v>
      </c>
      <c r="F80" s="52">
        <f t="shared" si="0"/>
        <v>16000</v>
      </c>
    </row>
    <row r="81" spans="2:6" ht="15.75" x14ac:dyDescent="0.3">
      <c r="B81" s="43">
        <v>554903</v>
      </c>
      <c r="C81" s="49" t="s">
        <v>69</v>
      </c>
      <c r="D81" s="50">
        <v>1</v>
      </c>
      <c r="E81" s="51">
        <v>80000</v>
      </c>
      <c r="F81" s="52">
        <f t="shared" si="0"/>
        <v>80000</v>
      </c>
    </row>
    <row r="82" spans="2:6" ht="15.75" x14ac:dyDescent="0.3">
      <c r="B82" s="43">
        <v>283121</v>
      </c>
      <c r="C82" s="49" t="s">
        <v>61</v>
      </c>
      <c r="D82" s="50">
        <v>1</v>
      </c>
      <c r="E82" s="51">
        <v>240000</v>
      </c>
      <c r="F82" s="52">
        <f t="shared" si="0"/>
        <v>240000</v>
      </c>
    </row>
    <row r="83" spans="2:6" ht="15.75" x14ac:dyDescent="0.3">
      <c r="B83" s="43">
        <v>28463</v>
      </c>
      <c r="C83" s="49" t="s">
        <v>70</v>
      </c>
      <c r="D83" s="50">
        <v>1</v>
      </c>
      <c r="E83" s="51">
        <v>290000</v>
      </c>
      <c r="F83" s="52">
        <f t="shared" si="0"/>
        <v>290000</v>
      </c>
    </row>
    <row r="84" spans="2:6" ht="15.75" x14ac:dyDescent="0.3">
      <c r="B84" s="43">
        <v>295051</v>
      </c>
      <c r="C84" s="49" t="s">
        <v>61</v>
      </c>
      <c r="D84" s="50">
        <v>1</v>
      </c>
      <c r="E84" s="51">
        <v>298000</v>
      </c>
      <c r="F84" s="52">
        <f t="shared" si="0"/>
        <v>298000</v>
      </c>
    </row>
    <row r="85" spans="2:6" ht="15.75" x14ac:dyDescent="0.3">
      <c r="B85" s="43">
        <v>272153</v>
      </c>
      <c r="C85" s="49" t="s">
        <v>61</v>
      </c>
      <c r="D85" s="50">
        <v>1</v>
      </c>
      <c r="E85" s="51">
        <v>270000</v>
      </c>
      <c r="F85" s="52">
        <f t="shared" si="0"/>
        <v>270000</v>
      </c>
    </row>
    <row r="86" spans="2:6" ht="15.75" x14ac:dyDescent="0.3">
      <c r="B86" s="43"/>
      <c r="C86" s="49"/>
      <c r="D86" s="50"/>
      <c r="E86" s="51"/>
      <c r="F86" s="52"/>
    </row>
    <row r="87" spans="2:6" ht="16.5" thickBot="1" x14ac:dyDescent="0.35">
      <c r="B87" s="43"/>
      <c r="C87" s="28"/>
      <c r="D87" s="26"/>
      <c r="E87" s="27" t="s">
        <v>14</v>
      </c>
      <c r="F87" s="30">
        <f>SUM(F69:F86)</f>
        <v>13400000</v>
      </c>
    </row>
    <row r="90" spans="2:6" x14ac:dyDescent="0.25">
      <c r="E90" s="54" t="s">
        <v>16</v>
      </c>
      <c r="F90" s="55">
        <f>F54+F33+F17+F87</f>
        <v>17962700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85"/>
  <sheetViews>
    <sheetView workbookViewId="0">
      <selection activeCell="C77" sqref="C77"/>
    </sheetView>
  </sheetViews>
  <sheetFormatPr baseColWidth="10" defaultRowHeight="15" x14ac:dyDescent="0.25"/>
  <cols>
    <col min="2" max="2" width="31.7109375" customWidth="1"/>
    <col min="3" max="3" width="40" customWidth="1"/>
    <col min="4" max="4" width="10.42578125" customWidth="1"/>
    <col min="5" max="5" width="14.85546875" customWidth="1"/>
    <col min="6" max="6" width="14.28515625" customWidth="1"/>
  </cols>
  <sheetData>
    <row r="3" spans="2:7" s="61" customFormat="1" ht="15" customHeight="1" thickBot="1" x14ac:dyDescent="0.3"/>
    <row r="4" spans="2:7" ht="15.75" thickBot="1" x14ac:dyDescent="0.3">
      <c r="B4" s="73"/>
      <c r="C4" s="74" t="s">
        <v>15</v>
      </c>
      <c r="D4" s="130"/>
      <c r="E4" s="131"/>
      <c r="F4" s="71"/>
    </row>
    <row r="5" spans="2:7" ht="15.75" x14ac:dyDescent="0.3">
      <c r="B5" s="113" t="s">
        <v>0</v>
      </c>
      <c r="C5" s="186" t="s">
        <v>142</v>
      </c>
      <c r="D5" s="315"/>
      <c r="E5" s="316"/>
      <c r="F5" s="316"/>
      <c r="G5" s="87"/>
    </row>
    <row r="6" spans="2:7" ht="15.75" x14ac:dyDescent="0.3">
      <c r="B6" s="114" t="s">
        <v>1</v>
      </c>
      <c r="C6" s="178" t="s">
        <v>138</v>
      </c>
      <c r="D6" s="160"/>
      <c r="E6" s="102"/>
      <c r="F6" s="72"/>
    </row>
    <row r="7" spans="2:7" ht="15.75" x14ac:dyDescent="0.3">
      <c r="B7" s="114" t="s">
        <v>2</v>
      </c>
      <c r="C7" s="135">
        <v>148568</v>
      </c>
      <c r="D7" s="161"/>
      <c r="E7" s="137" t="s">
        <v>100</v>
      </c>
      <c r="F7" s="72"/>
    </row>
    <row r="8" spans="2:7" ht="15.75" x14ac:dyDescent="0.3">
      <c r="B8" s="114" t="s">
        <v>3</v>
      </c>
      <c r="C8" s="135"/>
      <c r="D8" s="138"/>
      <c r="E8" s="139" t="s">
        <v>203</v>
      </c>
      <c r="F8" s="72"/>
    </row>
    <row r="9" spans="2:7" ht="15.75" x14ac:dyDescent="0.3">
      <c r="B9" s="79" t="s">
        <v>80</v>
      </c>
      <c r="C9" s="140">
        <v>17112</v>
      </c>
      <c r="D9" s="138"/>
      <c r="E9" s="72"/>
      <c r="F9" s="72"/>
    </row>
    <row r="10" spans="2:7" ht="15.75" x14ac:dyDescent="0.3">
      <c r="B10" s="114" t="s">
        <v>4</v>
      </c>
      <c r="C10" s="135"/>
      <c r="D10" s="138"/>
      <c r="E10" s="72"/>
      <c r="F10" s="72"/>
    </row>
    <row r="11" spans="2:7" ht="15.75" x14ac:dyDescent="0.3">
      <c r="B11" s="114" t="s">
        <v>6</v>
      </c>
      <c r="C11" s="135">
        <v>7049</v>
      </c>
      <c r="D11" s="138"/>
      <c r="E11" s="142"/>
      <c r="F11" s="72"/>
    </row>
    <row r="12" spans="2:7" ht="15.75" x14ac:dyDescent="0.3">
      <c r="B12" s="114" t="s">
        <v>7</v>
      </c>
      <c r="C12" s="135">
        <v>568</v>
      </c>
      <c r="D12" s="138"/>
      <c r="E12" s="142"/>
      <c r="F12" s="72"/>
    </row>
    <row r="13" spans="2:7" ht="16.5" thickBot="1" x14ac:dyDescent="0.35">
      <c r="B13" s="100" t="s">
        <v>8</v>
      </c>
      <c r="C13" s="141"/>
      <c r="D13" s="138"/>
      <c r="E13" s="142"/>
      <c r="F13" s="143"/>
      <c r="G13" s="86"/>
    </row>
    <row r="14" spans="2:7" ht="16.5" thickBot="1" x14ac:dyDescent="0.35">
      <c r="B14" s="64" t="s">
        <v>9</v>
      </c>
      <c r="C14" s="64" t="s">
        <v>10</v>
      </c>
      <c r="D14" s="64" t="s">
        <v>11</v>
      </c>
      <c r="E14" s="64" t="s">
        <v>12</v>
      </c>
      <c r="F14" s="66" t="s">
        <v>13</v>
      </c>
      <c r="G14" s="86"/>
    </row>
    <row r="15" spans="2:7" s="70" customFormat="1" ht="15.75" x14ac:dyDescent="0.3">
      <c r="B15" s="199">
        <v>9910000003</v>
      </c>
      <c r="C15" s="200" t="s">
        <v>154</v>
      </c>
      <c r="D15" s="201">
        <v>1</v>
      </c>
      <c r="E15" s="202">
        <v>250000</v>
      </c>
      <c r="F15" s="228">
        <f>D15*E15</f>
        <v>250000</v>
      </c>
    </row>
    <row r="16" spans="2:7" s="70" customFormat="1" ht="16.5" thickBot="1" x14ac:dyDescent="0.35">
      <c r="B16" s="29"/>
      <c r="C16" s="176"/>
      <c r="D16" s="203"/>
      <c r="E16" s="27" t="s">
        <v>14</v>
      </c>
      <c r="F16" s="204">
        <f>SUM(F15:F15)</f>
        <v>250000</v>
      </c>
    </row>
    <row r="17" spans="1:8" s="70" customFormat="1" x14ac:dyDescent="0.25">
      <c r="B17"/>
      <c r="C17"/>
      <c r="D17"/>
      <c r="E17"/>
      <c r="F17"/>
    </row>
    <row r="18" spans="1:8" s="70" customFormat="1" ht="15.75" thickBot="1" x14ac:dyDescent="0.3">
      <c r="B18"/>
      <c r="C18"/>
      <c r="D18"/>
      <c r="E18"/>
      <c r="F18"/>
    </row>
    <row r="19" spans="1:8" s="70" customFormat="1" ht="15.75" thickBot="1" x14ac:dyDescent="0.3">
      <c r="B19" s="128"/>
      <c r="C19" s="129" t="s">
        <v>19</v>
      </c>
      <c r="D19" s="130"/>
      <c r="E19" s="131"/>
      <c r="F19" s="71"/>
    </row>
    <row r="20" spans="1:8" ht="15.75" customHeight="1" x14ac:dyDescent="0.3">
      <c r="B20" s="113" t="s">
        <v>0</v>
      </c>
      <c r="C20" s="132" t="s">
        <v>115</v>
      </c>
      <c r="D20" s="315"/>
      <c r="E20" s="316"/>
      <c r="F20" s="316"/>
    </row>
    <row r="21" spans="1:8" s="70" customFormat="1" ht="15.75" x14ac:dyDescent="0.3">
      <c r="B21" s="114" t="s">
        <v>1</v>
      </c>
      <c r="C21" s="178" t="s">
        <v>116</v>
      </c>
      <c r="D21" s="160"/>
      <c r="E21" s="102"/>
      <c r="F21" s="72"/>
    </row>
    <row r="22" spans="1:8" s="70" customFormat="1" ht="15.75" x14ac:dyDescent="0.3">
      <c r="B22" s="114" t="s">
        <v>2</v>
      </c>
      <c r="C22" s="135">
        <v>147824</v>
      </c>
      <c r="D22" s="161"/>
      <c r="E22" s="137" t="s">
        <v>100</v>
      </c>
      <c r="F22" s="72"/>
    </row>
    <row r="23" spans="1:8" ht="15.75" x14ac:dyDescent="0.3">
      <c r="B23" s="114" t="s">
        <v>3</v>
      </c>
      <c r="C23" s="135"/>
      <c r="D23" s="138"/>
      <c r="E23" s="139" t="s">
        <v>196</v>
      </c>
      <c r="F23" s="72"/>
    </row>
    <row r="24" spans="1:8" ht="15.75" x14ac:dyDescent="0.3">
      <c r="B24" s="79" t="s">
        <v>80</v>
      </c>
      <c r="C24" s="140">
        <v>16646</v>
      </c>
      <c r="D24" s="138"/>
      <c r="E24" s="72"/>
      <c r="F24" s="72"/>
    </row>
    <row r="25" spans="1:8" ht="15.75" x14ac:dyDescent="0.3">
      <c r="B25" s="114" t="s">
        <v>4</v>
      </c>
      <c r="C25" s="178">
        <v>376</v>
      </c>
      <c r="D25" s="138"/>
      <c r="E25" s="72"/>
      <c r="F25" s="72"/>
    </row>
    <row r="26" spans="1:8" ht="15.75" x14ac:dyDescent="0.3">
      <c r="B26" s="114" t="s">
        <v>6</v>
      </c>
      <c r="C26" s="178">
        <v>7056</v>
      </c>
      <c r="D26" s="138"/>
      <c r="E26" s="142"/>
      <c r="F26" s="72"/>
    </row>
    <row r="27" spans="1:8" ht="15.75" x14ac:dyDescent="0.3">
      <c r="B27" s="114" t="s">
        <v>7</v>
      </c>
      <c r="C27" s="135"/>
      <c r="D27" s="138"/>
      <c r="E27" s="142"/>
      <c r="F27" s="72"/>
    </row>
    <row r="28" spans="1:8" ht="16.5" thickBot="1" x14ac:dyDescent="0.35">
      <c r="B28" s="175" t="s">
        <v>8</v>
      </c>
      <c r="C28" s="176"/>
      <c r="D28" s="138"/>
      <c r="E28" s="142"/>
      <c r="F28" s="143"/>
    </row>
    <row r="29" spans="1:8" ht="16.5" thickBot="1" x14ac:dyDescent="0.35">
      <c r="B29" s="64" t="s">
        <v>9</v>
      </c>
      <c r="C29" s="66" t="s">
        <v>10</v>
      </c>
      <c r="D29" s="65" t="s">
        <v>11</v>
      </c>
      <c r="E29" s="64" t="s">
        <v>12</v>
      </c>
      <c r="F29" s="66" t="s">
        <v>13</v>
      </c>
    </row>
    <row r="30" spans="1:8" s="159" customFormat="1" x14ac:dyDescent="0.25">
      <c r="A30" s="165"/>
      <c r="B30" s="195" t="s">
        <v>117</v>
      </c>
      <c r="C30" s="220" t="s">
        <v>118</v>
      </c>
      <c r="D30" s="221">
        <v>1</v>
      </c>
      <c r="E30" s="222">
        <v>250000</v>
      </c>
      <c r="F30" s="209">
        <f>E30*D30</f>
        <v>250000</v>
      </c>
    </row>
    <row r="31" spans="1:8" s="162" customFormat="1" x14ac:dyDescent="0.25">
      <c r="A31" s="165"/>
      <c r="B31" s="194">
        <v>1111111100</v>
      </c>
      <c r="C31" s="208" t="s">
        <v>119</v>
      </c>
      <c r="D31" s="206">
        <v>1</v>
      </c>
      <c r="E31" s="205">
        <v>123146</v>
      </c>
      <c r="F31" s="210">
        <f>E31*D31</f>
        <v>123146</v>
      </c>
    </row>
    <row r="32" spans="1:8" x14ac:dyDescent="0.25">
      <c r="A32" s="165"/>
      <c r="B32" s="207" t="s">
        <v>120</v>
      </c>
      <c r="C32" s="208" t="s">
        <v>121</v>
      </c>
      <c r="D32" s="206">
        <v>1</v>
      </c>
      <c r="E32" s="205">
        <v>89250</v>
      </c>
      <c r="F32" s="210">
        <f>E32*D32</f>
        <v>89250</v>
      </c>
      <c r="H32" s="165"/>
    </row>
    <row r="33" spans="1:6" ht="16.5" thickBot="1" x14ac:dyDescent="0.35">
      <c r="A33" s="165"/>
      <c r="B33" s="29"/>
      <c r="C33" s="176"/>
      <c r="D33" s="203"/>
      <c r="E33" s="27" t="s">
        <v>14</v>
      </c>
      <c r="F33" s="211">
        <f>SUM(F30:F32)</f>
        <v>462396</v>
      </c>
    </row>
    <row r="35" spans="1:6" ht="15.75" thickBot="1" x14ac:dyDescent="0.3">
      <c r="B35" s="70"/>
      <c r="C35" s="70"/>
      <c r="D35" s="70"/>
      <c r="E35" s="70"/>
      <c r="F35" s="70"/>
    </row>
    <row r="36" spans="1:6" ht="15.75" thickBot="1" x14ac:dyDescent="0.3">
      <c r="B36" s="73"/>
      <c r="C36" s="74" t="s">
        <v>73</v>
      </c>
      <c r="D36" s="130"/>
      <c r="E36" s="131"/>
      <c r="F36" s="71"/>
    </row>
    <row r="37" spans="1:6" ht="15.75" x14ac:dyDescent="0.3">
      <c r="B37" s="113" t="s">
        <v>0</v>
      </c>
      <c r="C37" s="212" t="s">
        <v>122</v>
      </c>
      <c r="D37" s="315"/>
      <c r="E37" s="315"/>
      <c r="F37" s="315"/>
    </row>
    <row r="38" spans="1:6" ht="15.75" x14ac:dyDescent="0.3">
      <c r="B38" s="114" t="s">
        <v>1</v>
      </c>
      <c r="C38" s="133" t="s">
        <v>123</v>
      </c>
      <c r="D38" s="160"/>
      <c r="E38" s="102"/>
      <c r="F38" s="72"/>
    </row>
    <row r="39" spans="1:6" ht="15.75" x14ac:dyDescent="0.3">
      <c r="B39" s="114" t="s">
        <v>2</v>
      </c>
      <c r="C39" s="135">
        <v>147092</v>
      </c>
      <c r="D39" s="161"/>
      <c r="E39" s="137" t="s">
        <v>100</v>
      </c>
      <c r="F39" s="72"/>
    </row>
    <row r="40" spans="1:6" ht="15.75" x14ac:dyDescent="0.3">
      <c r="B40" s="114" t="s">
        <v>3</v>
      </c>
      <c r="C40" s="135"/>
      <c r="D40" s="138"/>
      <c r="E40" s="139" t="s">
        <v>163</v>
      </c>
      <c r="F40" s="72"/>
    </row>
    <row r="41" spans="1:6" ht="15.75" x14ac:dyDescent="0.3">
      <c r="B41" s="79" t="s">
        <v>80</v>
      </c>
      <c r="C41" s="140">
        <v>18323</v>
      </c>
      <c r="D41" s="138"/>
      <c r="E41" s="72"/>
      <c r="F41" s="72"/>
    </row>
    <row r="42" spans="1:6" ht="15.75" x14ac:dyDescent="0.3">
      <c r="B42" s="114" t="s">
        <v>4</v>
      </c>
      <c r="C42" s="135" t="s">
        <v>106</v>
      </c>
      <c r="D42" s="138"/>
      <c r="E42" s="72"/>
      <c r="F42" s="72"/>
    </row>
    <row r="43" spans="1:6" ht="15.75" x14ac:dyDescent="0.3">
      <c r="B43" s="114" t="s">
        <v>6</v>
      </c>
      <c r="C43" s="135" t="s">
        <v>106</v>
      </c>
      <c r="D43" s="138"/>
      <c r="E43" s="142"/>
      <c r="F43" s="72"/>
    </row>
    <row r="44" spans="1:6" ht="15.75" x14ac:dyDescent="0.3">
      <c r="B44" s="114" t="s">
        <v>7</v>
      </c>
      <c r="C44" s="135"/>
      <c r="D44" s="138"/>
      <c r="E44" s="142"/>
      <c r="F44" s="72"/>
    </row>
    <row r="45" spans="1:6" ht="16.5" thickBot="1" x14ac:dyDescent="0.35">
      <c r="B45" s="175" t="s">
        <v>8</v>
      </c>
      <c r="C45" s="176"/>
      <c r="D45" s="138"/>
      <c r="E45" s="142"/>
      <c r="F45" s="143"/>
    </row>
    <row r="46" spans="1:6" ht="16.5" thickBot="1" x14ac:dyDescent="0.35">
      <c r="B46" s="64" t="s">
        <v>9</v>
      </c>
      <c r="C46" s="64" t="s">
        <v>10</v>
      </c>
      <c r="D46" s="64" t="s">
        <v>11</v>
      </c>
      <c r="E46" s="64" t="s">
        <v>12</v>
      </c>
      <c r="F46" s="66" t="s">
        <v>13</v>
      </c>
    </row>
    <row r="47" spans="1:6" ht="15.75" x14ac:dyDescent="0.3">
      <c r="B47" s="199">
        <v>113461</v>
      </c>
      <c r="C47" s="200" t="s">
        <v>124</v>
      </c>
      <c r="D47" s="201">
        <v>1</v>
      </c>
      <c r="E47" s="202">
        <v>910000</v>
      </c>
      <c r="F47" s="217">
        <f>E47*D47</f>
        <v>910000</v>
      </c>
    </row>
    <row r="48" spans="1:6" s="164" customFormat="1" ht="15.75" x14ac:dyDescent="0.3">
      <c r="B48" s="194">
        <v>552531</v>
      </c>
      <c r="C48" s="37" t="s">
        <v>125</v>
      </c>
      <c r="D48" s="169">
        <v>1</v>
      </c>
      <c r="E48" s="107">
        <v>40000</v>
      </c>
      <c r="F48" s="218">
        <f>E48*D48</f>
        <v>40000</v>
      </c>
    </row>
    <row r="49" spans="2:6" ht="16.5" thickBot="1" x14ac:dyDescent="0.35">
      <c r="B49" s="29"/>
      <c r="C49" s="168"/>
      <c r="D49" s="203"/>
      <c r="E49" s="27" t="s">
        <v>14</v>
      </c>
      <c r="F49" s="211">
        <f>SUM(F47:F48)</f>
        <v>950000</v>
      </c>
    </row>
    <row r="51" spans="2:6" ht="15.75" thickBot="1" x14ac:dyDescent="0.3"/>
    <row r="52" spans="2:6" ht="15.75" thickBot="1" x14ac:dyDescent="0.3">
      <c r="B52" s="73"/>
      <c r="C52" s="74" t="s">
        <v>75</v>
      </c>
      <c r="D52" s="130"/>
      <c r="E52" s="131"/>
      <c r="F52" s="71"/>
    </row>
    <row r="53" spans="2:6" ht="15.75" x14ac:dyDescent="0.3">
      <c r="B53" s="113" t="s">
        <v>0</v>
      </c>
      <c r="C53" s="135" t="s">
        <v>128</v>
      </c>
      <c r="D53" s="138"/>
      <c r="E53" s="149" t="s">
        <v>22</v>
      </c>
      <c r="F53" s="72"/>
    </row>
    <row r="54" spans="2:6" ht="15.75" x14ac:dyDescent="0.3">
      <c r="B54" s="114" t="s">
        <v>1</v>
      </c>
      <c r="C54" s="133" t="s">
        <v>129</v>
      </c>
      <c r="D54" s="160"/>
      <c r="E54" s="102"/>
      <c r="F54" s="72"/>
    </row>
    <row r="55" spans="2:6" ht="15.75" x14ac:dyDescent="0.3">
      <c r="B55" s="114" t="s">
        <v>2</v>
      </c>
      <c r="C55" s="135">
        <v>147586</v>
      </c>
      <c r="D55" s="161"/>
      <c r="E55" s="137" t="s">
        <v>100</v>
      </c>
      <c r="F55" s="72"/>
    </row>
    <row r="56" spans="2:6" ht="15.75" x14ac:dyDescent="0.3">
      <c r="B56" s="114" t="s">
        <v>3</v>
      </c>
      <c r="C56" s="135"/>
      <c r="D56" s="138"/>
      <c r="E56" s="139" t="s">
        <v>171</v>
      </c>
      <c r="F56" s="72"/>
    </row>
    <row r="57" spans="2:6" ht="15.75" x14ac:dyDescent="0.3">
      <c r="B57" s="79" t="s">
        <v>80</v>
      </c>
      <c r="C57" s="236">
        <v>16507</v>
      </c>
      <c r="D57" s="138"/>
      <c r="E57" s="72"/>
      <c r="F57" s="72"/>
    </row>
    <row r="58" spans="2:6" ht="15.75" x14ac:dyDescent="0.3">
      <c r="B58" s="237" t="s">
        <v>4</v>
      </c>
      <c r="C58" s="239">
        <v>218303</v>
      </c>
      <c r="D58" s="138"/>
      <c r="E58" s="72"/>
      <c r="F58" s="72"/>
    </row>
    <row r="59" spans="2:6" ht="15.75" x14ac:dyDescent="0.3">
      <c r="B59" s="100" t="s">
        <v>6</v>
      </c>
      <c r="C59" s="238" t="s">
        <v>132</v>
      </c>
      <c r="D59" s="138"/>
      <c r="E59" s="142"/>
      <c r="F59" s="72"/>
    </row>
    <row r="60" spans="2:6" ht="15.75" x14ac:dyDescent="0.3">
      <c r="B60" s="100" t="s">
        <v>7</v>
      </c>
      <c r="C60" s="141"/>
      <c r="D60" s="138"/>
      <c r="E60" s="142"/>
      <c r="F60" s="72"/>
    </row>
    <row r="61" spans="2:6" ht="16.5" thickBot="1" x14ac:dyDescent="0.35">
      <c r="B61" s="100" t="s">
        <v>8</v>
      </c>
      <c r="C61" s="141"/>
      <c r="D61" s="138"/>
      <c r="E61" s="142"/>
      <c r="F61" s="143"/>
    </row>
    <row r="62" spans="2:6" ht="16.5" thickBot="1" x14ac:dyDescent="0.35">
      <c r="B62" s="64" t="s">
        <v>9</v>
      </c>
      <c r="C62" s="64" t="s">
        <v>10</v>
      </c>
      <c r="D62" s="63" t="s">
        <v>11</v>
      </c>
      <c r="E62" s="64" t="s">
        <v>12</v>
      </c>
      <c r="F62" s="66" t="s">
        <v>13</v>
      </c>
    </row>
    <row r="63" spans="2:6" ht="15.75" x14ac:dyDescent="0.3">
      <c r="B63" s="189">
        <v>3200000000</v>
      </c>
      <c r="C63" s="213" t="s">
        <v>130</v>
      </c>
      <c r="D63" s="194">
        <v>2</v>
      </c>
      <c r="E63" s="41">
        <v>150000</v>
      </c>
      <c r="F63" s="224">
        <f>E63*D63</f>
        <v>300000</v>
      </c>
    </row>
    <row r="64" spans="2:6" ht="16.5" thickBot="1" x14ac:dyDescent="0.35">
      <c r="B64" s="214"/>
      <c r="C64" s="215"/>
      <c r="D64" s="29"/>
      <c r="E64" s="27" t="s">
        <v>14</v>
      </c>
      <c r="F64" s="30">
        <f>SUM(F63)</f>
        <v>300000</v>
      </c>
    </row>
    <row r="66" spans="2:8" ht="15.75" thickBot="1" x14ac:dyDescent="0.3"/>
    <row r="67" spans="2:8" ht="15.75" thickBot="1" x14ac:dyDescent="0.3">
      <c r="B67" s="73"/>
      <c r="C67" s="74" t="s">
        <v>74</v>
      </c>
      <c r="D67" s="130"/>
      <c r="E67" s="131"/>
      <c r="F67" s="71"/>
    </row>
    <row r="68" spans="2:8" ht="15.75" x14ac:dyDescent="0.3">
      <c r="B68" s="113" t="s">
        <v>0</v>
      </c>
      <c r="C68" s="132" t="s">
        <v>17</v>
      </c>
      <c r="D68" s="315"/>
      <c r="E68" s="316"/>
      <c r="F68" s="316"/>
    </row>
    <row r="69" spans="2:8" ht="15.75" x14ac:dyDescent="0.3">
      <c r="B69" s="114" t="s">
        <v>1</v>
      </c>
      <c r="C69" s="133" t="s">
        <v>134</v>
      </c>
      <c r="D69" s="160"/>
      <c r="E69" s="102"/>
      <c r="F69" s="72"/>
    </row>
    <row r="70" spans="2:8" ht="15.75" x14ac:dyDescent="0.3">
      <c r="B70" s="114" t="s">
        <v>2</v>
      </c>
      <c r="C70" s="135">
        <v>148567</v>
      </c>
      <c r="D70" s="161"/>
      <c r="E70" s="137" t="s">
        <v>100</v>
      </c>
      <c r="F70" s="72"/>
    </row>
    <row r="71" spans="2:8" ht="15.75" x14ac:dyDescent="0.3">
      <c r="B71" s="114" t="s">
        <v>3</v>
      </c>
      <c r="C71" s="135"/>
      <c r="D71" s="138"/>
      <c r="E71" s="139" t="s">
        <v>199</v>
      </c>
      <c r="F71" s="72"/>
      <c r="H71" t="s">
        <v>22</v>
      </c>
    </row>
    <row r="72" spans="2:8" ht="15.75" x14ac:dyDescent="0.3">
      <c r="B72" s="79" t="s">
        <v>80</v>
      </c>
      <c r="C72" s="140">
        <v>17114</v>
      </c>
      <c r="D72" s="138"/>
      <c r="E72" s="72"/>
      <c r="F72" s="72"/>
    </row>
    <row r="73" spans="2:8" ht="15.75" x14ac:dyDescent="0.3">
      <c r="B73" s="114" t="s">
        <v>4</v>
      </c>
      <c r="C73" s="135"/>
      <c r="D73" s="138"/>
      <c r="E73" s="72"/>
      <c r="F73" s="72"/>
    </row>
    <row r="74" spans="2:8" ht="15.75" x14ac:dyDescent="0.3">
      <c r="B74" s="100" t="s">
        <v>6</v>
      </c>
      <c r="C74" s="141">
        <v>7211</v>
      </c>
      <c r="D74" s="138"/>
      <c r="E74" s="142"/>
      <c r="F74" s="72"/>
    </row>
    <row r="75" spans="2:8" ht="15.75" x14ac:dyDescent="0.3">
      <c r="B75" s="100" t="s">
        <v>7</v>
      </c>
      <c r="C75" s="141"/>
      <c r="D75" s="138"/>
      <c r="E75" s="142"/>
      <c r="F75" s="72"/>
    </row>
    <row r="76" spans="2:8" ht="16.5" thickBot="1" x14ac:dyDescent="0.35">
      <c r="B76" s="100" t="s">
        <v>8</v>
      </c>
      <c r="C76" s="141"/>
      <c r="D76" s="138"/>
      <c r="E76" s="142"/>
      <c r="F76" s="143"/>
    </row>
    <row r="77" spans="2:8" ht="16.5" thickBot="1" x14ac:dyDescent="0.35">
      <c r="B77" s="64" t="s">
        <v>9</v>
      </c>
      <c r="C77" s="64" t="s">
        <v>10</v>
      </c>
      <c r="D77" s="66" t="s">
        <v>11</v>
      </c>
      <c r="E77" s="64" t="s">
        <v>12</v>
      </c>
      <c r="F77" s="64" t="s">
        <v>13</v>
      </c>
    </row>
    <row r="78" spans="2:8" x14ac:dyDescent="0.25">
      <c r="B78" s="195">
        <v>3200000000</v>
      </c>
      <c r="C78" s="196" t="s">
        <v>135</v>
      </c>
      <c r="D78" s="197">
        <v>1</v>
      </c>
      <c r="E78" s="198">
        <v>496670</v>
      </c>
      <c r="F78" s="216">
        <f>D78*E78</f>
        <v>496670</v>
      </c>
    </row>
    <row r="79" spans="2:8" ht="16.5" thickBot="1" x14ac:dyDescent="0.35">
      <c r="B79" s="29"/>
      <c r="C79" s="215"/>
      <c r="D79" s="203"/>
      <c r="E79" s="27" t="s">
        <v>14</v>
      </c>
      <c r="F79" s="30">
        <f>SUM(F78:F78)</f>
        <v>496670</v>
      </c>
    </row>
    <row r="80" spans="2:8" x14ac:dyDescent="0.25">
      <c r="B80" s="70"/>
      <c r="C80" s="70"/>
      <c r="D80" s="70"/>
      <c r="E80" s="70"/>
      <c r="F80" s="70"/>
    </row>
    <row r="81" spans="2:6" x14ac:dyDescent="0.25">
      <c r="B81" s="70"/>
      <c r="C81" s="70"/>
      <c r="D81" s="70"/>
      <c r="E81" s="70"/>
      <c r="F81" s="70"/>
    </row>
    <row r="82" spans="2:6" x14ac:dyDescent="0.25">
      <c r="B82" s="70"/>
      <c r="C82" s="70"/>
      <c r="D82" s="70"/>
      <c r="E82" s="60" t="s">
        <v>76</v>
      </c>
      <c r="F82" s="55">
        <f>F79+F64+F49+F33+F16</f>
        <v>2459066</v>
      </c>
    </row>
    <row r="83" spans="2:6" x14ac:dyDescent="0.25">
      <c r="B83" s="70"/>
      <c r="C83" s="70"/>
      <c r="D83" s="70"/>
      <c r="E83" s="70"/>
      <c r="F83" s="70" t="s">
        <v>22</v>
      </c>
    </row>
    <row r="84" spans="2:6" s="61" customFormat="1" x14ac:dyDescent="0.25">
      <c r="B84"/>
      <c r="C84"/>
      <c r="D84"/>
      <c r="E84"/>
      <c r="F84"/>
    </row>
    <row r="85" spans="2:6" s="61" customFormat="1" x14ac:dyDescent="0.25">
      <c r="B85"/>
      <c r="C85"/>
      <c r="D85"/>
      <c r="E85"/>
      <c r="F85"/>
    </row>
  </sheetData>
  <mergeCells count="4">
    <mergeCell ref="D37:F37"/>
    <mergeCell ref="D20:F20"/>
    <mergeCell ref="D5:F5"/>
    <mergeCell ref="D68:F68"/>
  </mergeCells>
  <pageMargins left="0.23622047244094488" right="0.23622047244094488" top="0.74803149606299213" bottom="0.74803149606299213" header="0.31496062992125984" footer="0.31496062992125984"/>
  <pageSetup paperSize="9" scale="5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1"/>
  <sheetViews>
    <sheetView topLeftCell="A64" workbookViewId="0">
      <selection activeCell="E70" sqref="E70"/>
    </sheetView>
  </sheetViews>
  <sheetFormatPr baseColWidth="10" defaultRowHeight="15" x14ac:dyDescent="0.25"/>
  <cols>
    <col min="2" max="2" width="32.42578125" customWidth="1"/>
    <col min="3" max="3" width="38.85546875" customWidth="1"/>
    <col min="4" max="4" width="12.28515625" customWidth="1"/>
    <col min="5" max="5" width="14" customWidth="1"/>
    <col min="6" max="6" width="13.85546875" customWidth="1"/>
  </cols>
  <sheetData>
    <row r="2" spans="2:8" ht="15.75" thickBot="1" x14ac:dyDescent="0.3"/>
    <row r="3" spans="2:8" ht="15.75" thickBot="1" x14ac:dyDescent="0.3">
      <c r="B3" s="73"/>
      <c r="C3" s="74" t="s">
        <v>25</v>
      </c>
      <c r="D3" s="130"/>
      <c r="E3" s="131"/>
      <c r="F3" s="71"/>
    </row>
    <row r="4" spans="2:8" ht="15.75" x14ac:dyDescent="0.3">
      <c r="B4" s="113" t="s">
        <v>0</v>
      </c>
      <c r="C4" s="132" t="s">
        <v>131</v>
      </c>
      <c r="D4" s="315"/>
      <c r="E4" s="316"/>
      <c r="F4" s="316"/>
    </row>
    <row r="5" spans="2:8" ht="15.75" x14ac:dyDescent="0.3">
      <c r="B5" s="114" t="s">
        <v>1</v>
      </c>
      <c r="C5" s="135" t="s">
        <v>128</v>
      </c>
      <c r="D5" s="160"/>
      <c r="E5" s="102"/>
      <c r="F5" s="72"/>
    </row>
    <row r="6" spans="2:8" ht="15.75" x14ac:dyDescent="0.3">
      <c r="B6" s="114" t="s">
        <v>2</v>
      </c>
      <c r="C6" s="135">
        <v>148760</v>
      </c>
      <c r="D6" s="161"/>
      <c r="E6" s="137" t="s">
        <v>100</v>
      </c>
      <c r="F6" s="72"/>
    </row>
    <row r="7" spans="2:8" ht="15.75" x14ac:dyDescent="0.3">
      <c r="B7" s="114" t="s">
        <v>3</v>
      </c>
      <c r="C7" s="135"/>
      <c r="D7" s="138"/>
      <c r="E7" s="139" t="s">
        <v>216</v>
      </c>
      <c r="F7" s="72"/>
    </row>
    <row r="8" spans="2:8" s="70" customFormat="1" ht="15.75" x14ac:dyDescent="0.3">
      <c r="B8" s="79" t="s">
        <v>80</v>
      </c>
      <c r="C8" s="140">
        <v>17269</v>
      </c>
      <c r="D8" s="138"/>
      <c r="E8" s="72"/>
      <c r="F8" s="72"/>
    </row>
    <row r="9" spans="2:8" ht="15.75" x14ac:dyDescent="0.3">
      <c r="B9" s="114" t="s">
        <v>4</v>
      </c>
      <c r="C9" s="135"/>
      <c r="D9" s="138"/>
      <c r="E9" s="72"/>
      <c r="F9" s="72"/>
    </row>
    <row r="10" spans="2:8" ht="15.75" x14ac:dyDescent="0.3">
      <c r="B10" s="100" t="s">
        <v>6</v>
      </c>
      <c r="C10" s="141">
        <v>7153</v>
      </c>
      <c r="D10" s="138"/>
      <c r="E10" s="142"/>
      <c r="F10" s="72"/>
    </row>
    <row r="11" spans="2:8" ht="15.75" x14ac:dyDescent="0.3">
      <c r="B11" s="100" t="s">
        <v>7</v>
      </c>
      <c r="C11" s="141"/>
      <c r="D11" s="138"/>
      <c r="E11" s="142"/>
      <c r="F11" s="72"/>
    </row>
    <row r="12" spans="2:8" ht="16.5" thickBot="1" x14ac:dyDescent="0.35">
      <c r="B12" s="100" t="s">
        <v>8</v>
      </c>
      <c r="C12" s="141"/>
      <c r="D12" s="138"/>
      <c r="E12" s="142"/>
      <c r="F12" s="143"/>
      <c r="H12" t="s">
        <v>22</v>
      </c>
    </row>
    <row r="13" spans="2:8" ht="16.5" thickBot="1" x14ac:dyDescent="0.35">
      <c r="B13" s="64" t="s">
        <v>9</v>
      </c>
      <c r="C13" s="66" t="s">
        <v>10</v>
      </c>
      <c r="D13" s="66" t="s">
        <v>11</v>
      </c>
      <c r="E13" s="65" t="s">
        <v>12</v>
      </c>
      <c r="F13" s="64" t="s">
        <v>13</v>
      </c>
    </row>
    <row r="14" spans="2:8" ht="15.75" x14ac:dyDescent="0.3">
      <c r="B14" s="20" t="s">
        <v>117</v>
      </c>
      <c r="C14" s="200" t="s">
        <v>144</v>
      </c>
      <c r="D14" s="223">
        <v>1</v>
      </c>
      <c r="E14" s="202">
        <v>250000</v>
      </c>
      <c r="F14" s="217">
        <f>D14*E14</f>
        <v>250000</v>
      </c>
    </row>
    <row r="15" spans="2:8" ht="16.5" thickBot="1" x14ac:dyDescent="0.35">
      <c r="B15" s="29"/>
      <c r="C15" s="215"/>
      <c r="D15" s="203"/>
      <c r="E15" s="27" t="s">
        <v>14</v>
      </c>
      <c r="F15" s="30">
        <f>SUM(F14:F14)</f>
        <v>250000</v>
      </c>
    </row>
    <row r="17" spans="2:6" ht="15.75" thickBot="1" x14ac:dyDescent="0.3"/>
    <row r="18" spans="2:6" ht="15.75" thickBot="1" x14ac:dyDescent="0.3">
      <c r="B18" s="73"/>
      <c r="C18" s="74" t="s">
        <v>26</v>
      </c>
      <c r="D18" s="130"/>
      <c r="E18" s="131"/>
      <c r="F18" s="71"/>
    </row>
    <row r="19" spans="2:6" ht="15.75" x14ac:dyDescent="0.3">
      <c r="B19" s="113" t="s">
        <v>0</v>
      </c>
      <c r="C19" s="132" t="s">
        <v>142</v>
      </c>
      <c r="D19" s="315"/>
      <c r="E19" s="316"/>
      <c r="F19" s="316"/>
    </row>
    <row r="20" spans="2:6" ht="15.75" x14ac:dyDescent="0.3">
      <c r="B20" s="114" t="s">
        <v>1</v>
      </c>
      <c r="C20" s="133" t="s">
        <v>136</v>
      </c>
      <c r="D20" s="160"/>
      <c r="E20" s="102"/>
      <c r="F20" s="72"/>
    </row>
    <row r="21" spans="2:6" ht="15.75" x14ac:dyDescent="0.3">
      <c r="B21" s="114" t="s">
        <v>2</v>
      </c>
      <c r="C21" s="135">
        <v>148770</v>
      </c>
      <c r="D21" s="161"/>
      <c r="E21" s="137" t="s">
        <v>100</v>
      </c>
      <c r="F21" s="72"/>
    </row>
    <row r="22" spans="2:6" ht="15.75" x14ac:dyDescent="0.3">
      <c r="B22" s="114" t="s">
        <v>3</v>
      </c>
      <c r="C22" s="135"/>
      <c r="D22" s="138"/>
      <c r="E22" s="139" t="s">
        <v>216</v>
      </c>
      <c r="F22" s="72"/>
    </row>
    <row r="23" spans="2:6" ht="15.75" x14ac:dyDescent="0.3">
      <c r="B23" s="79" t="s">
        <v>80</v>
      </c>
      <c r="C23" s="140">
        <v>17274</v>
      </c>
      <c r="D23" s="138"/>
      <c r="E23" s="72"/>
      <c r="F23" s="72"/>
    </row>
    <row r="24" spans="2:6" s="70" customFormat="1" ht="15.75" x14ac:dyDescent="0.3">
      <c r="B24" s="114" t="s">
        <v>4</v>
      </c>
      <c r="C24" s="135"/>
      <c r="D24" s="138"/>
      <c r="E24" s="72"/>
      <c r="F24" s="72"/>
    </row>
    <row r="25" spans="2:6" ht="15.75" x14ac:dyDescent="0.3">
      <c r="B25" s="100" t="s">
        <v>6</v>
      </c>
      <c r="C25" s="141">
        <v>7047</v>
      </c>
      <c r="D25" s="138"/>
      <c r="E25" s="142"/>
      <c r="F25" s="72"/>
    </row>
    <row r="26" spans="2:6" ht="15.75" x14ac:dyDescent="0.3">
      <c r="B26" s="100" t="s">
        <v>7</v>
      </c>
      <c r="C26" s="141"/>
      <c r="D26" s="138"/>
      <c r="E26" s="142"/>
      <c r="F26" s="72"/>
    </row>
    <row r="27" spans="2:6" ht="16.5" thickBot="1" x14ac:dyDescent="0.35">
      <c r="B27" s="100" t="s">
        <v>8</v>
      </c>
      <c r="C27" s="141"/>
      <c r="D27" s="138"/>
      <c r="E27" s="142"/>
      <c r="F27" s="143"/>
    </row>
    <row r="28" spans="2:6" ht="16.5" thickBot="1" x14ac:dyDescent="0.35">
      <c r="B28" s="64" t="s">
        <v>9</v>
      </c>
      <c r="C28" s="66" t="s">
        <v>10</v>
      </c>
      <c r="D28" s="64" t="s">
        <v>11</v>
      </c>
      <c r="E28" s="65" t="s">
        <v>12</v>
      </c>
      <c r="F28" s="64" t="s">
        <v>13</v>
      </c>
    </row>
    <row r="29" spans="2:6" x14ac:dyDescent="0.25">
      <c r="B29" s="195"/>
      <c r="C29" s="196" t="s">
        <v>137</v>
      </c>
      <c r="D29" s="195">
        <v>20</v>
      </c>
      <c r="E29" s="198">
        <v>9500</v>
      </c>
      <c r="F29" s="216">
        <f>D29*E29</f>
        <v>190000</v>
      </c>
    </row>
    <row r="30" spans="2:6" ht="16.5" thickBot="1" x14ac:dyDescent="0.35">
      <c r="B30" s="29"/>
      <c r="C30" s="215"/>
      <c r="D30" s="29"/>
      <c r="E30" s="27" t="s">
        <v>14</v>
      </c>
      <c r="F30" s="30">
        <f>SUM(F29:F29)</f>
        <v>190000</v>
      </c>
    </row>
    <row r="32" spans="2:6" ht="15.75" thickBot="1" x14ac:dyDescent="0.3"/>
    <row r="33" spans="2:10" ht="15.75" thickBot="1" x14ac:dyDescent="0.3">
      <c r="B33" s="73"/>
      <c r="C33" s="74" t="s">
        <v>31</v>
      </c>
      <c r="D33" s="130"/>
      <c r="E33" s="131"/>
      <c r="F33" s="71"/>
    </row>
    <row r="34" spans="2:10" x14ac:dyDescent="0.25">
      <c r="B34" s="185" t="s">
        <v>0</v>
      </c>
      <c r="C34" s="186" t="s">
        <v>142</v>
      </c>
      <c r="D34" s="317"/>
      <c r="E34" s="318"/>
      <c r="F34" s="318"/>
    </row>
    <row r="35" spans="2:10" x14ac:dyDescent="0.25">
      <c r="B35" s="177" t="s">
        <v>1</v>
      </c>
      <c r="C35" s="178" t="s">
        <v>138</v>
      </c>
      <c r="D35" s="145"/>
      <c r="E35" s="127"/>
      <c r="F35" s="126"/>
    </row>
    <row r="36" spans="2:10" x14ac:dyDescent="0.25">
      <c r="B36" s="177" t="s">
        <v>2</v>
      </c>
      <c r="C36" s="179">
        <v>148769</v>
      </c>
      <c r="D36" s="145"/>
      <c r="E36" s="146" t="s">
        <v>100</v>
      </c>
      <c r="F36" s="126"/>
    </row>
    <row r="37" spans="2:10" x14ac:dyDescent="0.25">
      <c r="B37" s="177" t="s">
        <v>3</v>
      </c>
      <c r="C37" s="179" t="s">
        <v>22</v>
      </c>
      <c r="D37" s="145"/>
      <c r="E37" s="147">
        <v>17973</v>
      </c>
      <c r="F37" s="126"/>
    </row>
    <row r="38" spans="2:10" s="70" customFormat="1" x14ac:dyDescent="0.25">
      <c r="B38" s="180" t="s">
        <v>80</v>
      </c>
      <c r="C38" s="181">
        <v>17277</v>
      </c>
      <c r="D38" s="145"/>
      <c r="E38" s="126"/>
      <c r="F38" s="126"/>
    </row>
    <row r="39" spans="2:10" x14ac:dyDescent="0.25">
      <c r="B39" s="177" t="s">
        <v>4</v>
      </c>
      <c r="C39" s="179">
        <v>2787438</v>
      </c>
      <c r="D39" s="145"/>
      <c r="E39" s="126"/>
      <c r="F39" s="126"/>
    </row>
    <row r="40" spans="2:10" x14ac:dyDescent="0.25">
      <c r="B40" s="177" t="s">
        <v>6</v>
      </c>
      <c r="C40" s="179">
        <v>7043</v>
      </c>
      <c r="D40" s="145"/>
      <c r="E40" s="148"/>
      <c r="F40" s="126"/>
    </row>
    <row r="41" spans="2:10" x14ac:dyDescent="0.25">
      <c r="B41" s="177" t="s">
        <v>7</v>
      </c>
      <c r="C41" s="179"/>
      <c r="D41" s="145"/>
      <c r="E41" s="148"/>
      <c r="F41" s="126"/>
    </row>
    <row r="42" spans="2:10" ht="15.75" thickBot="1" x14ac:dyDescent="0.3">
      <c r="B42" s="187" t="s">
        <v>8</v>
      </c>
      <c r="C42" s="188"/>
      <c r="D42" s="145"/>
      <c r="E42" s="148"/>
      <c r="F42" s="126"/>
    </row>
    <row r="43" spans="2:10" ht="15.75" thickBot="1" x14ac:dyDescent="0.3">
      <c r="B43" s="171" t="s">
        <v>9</v>
      </c>
      <c r="C43" s="171" t="s">
        <v>10</v>
      </c>
      <c r="D43" s="171" t="s">
        <v>11</v>
      </c>
      <c r="E43" s="171" t="s">
        <v>12</v>
      </c>
      <c r="F43" s="74" t="s">
        <v>13</v>
      </c>
      <c r="J43" t="s">
        <v>22</v>
      </c>
    </row>
    <row r="44" spans="2:10" x14ac:dyDescent="0.25">
      <c r="B44" s="189"/>
      <c r="C44" s="190" t="s">
        <v>204</v>
      </c>
      <c r="D44" s="191">
        <v>25</v>
      </c>
      <c r="E44" s="192">
        <v>9500</v>
      </c>
      <c r="F44" s="232">
        <f>E44*D44</f>
        <v>237500</v>
      </c>
    </row>
    <row r="45" spans="2:10" x14ac:dyDescent="0.25">
      <c r="B45" s="182" t="s">
        <v>205</v>
      </c>
      <c r="C45" s="243" t="s">
        <v>172</v>
      </c>
      <c r="D45" s="244">
        <v>5</v>
      </c>
      <c r="E45" s="245">
        <v>55000</v>
      </c>
      <c r="F45" s="242">
        <f>E45*D45</f>
        <v>275000</v>
      </c>
    </row>
    <row r="46" spans="2:10" ht="15.75" thickBot="1" x14ac:dyDescent="0.3">
      <c r="B46" s="183"/>
      <c r="C46" s="184"/>
      <c r="D46" s="229"/>
      <c r="E46" s="230" t="s">
        <v>105</v>
      </c>
      <c r="F46" s="233">
        <f>SUM(F44:F45)</f>
        <v>512500</v>
      </c>
    </row>
    <row r="47" spans="2:10" ht="15.75" thickBot="1" x14ac:dyDescent="0.3"/>
    <row r="48" spans="2:10" ht="15.75" thickBot="1" x14ac:dyDescent="0.3">
      <c r="B48" s="125"/>
      <c r="C48" s="163" t="s">
        <v>38</v>
      </c>
      <c r="D48" s="145"/>
      <c r="E48" s="131"/>
      <c r="F48" s="126"/>
    </row>
    <row r="49" spans="1:7" ht="15.75" x14ac:dyDescent="0.3">
      <c r="B49" s="113" t="s">
        <v>0</v>
      </c>
      <c r="C49" s="132" t="s">
        <v>114</v>
      </c>
      <c r="D49" s="138"/>
      <c r="E49" s="299" t="s">
        <v>22</v>
      </c>
      <c r="F49" s="72"/>
    </row>
    <row r="50" spans="1:7" ht="15.75" x14ac:dyDescent="0.3">
      <c r="B50" s="114" t="s">
        <v>1</v>
      </c>
      <c r="C50" s="133" t="s">
        <v>192</v>
      </c>
      <c r="D50" s="134"/>
      <c r="E50" s="102"/>
      <c r="F50" s="72"/>
    </row>
    <row r="51" spans="1:7" ht="15.75" x14ac:dyDescent="0.3">
      <c r="B51" s="114" t="s">
        <v>2</v>
      </c>
      <c r="C51" s="135">
        <v>147931</v>
      </c>
      <c r="D51" s="136"/>
      <c r="E51" s="137" t="s">
        <v>100</v>
      </c>
      <c r="F51" s="72"/>
    </row>
    <row r="52" spans="1:7" ht="15.75" x14ac:dyDescent="0.3">
      <c r="B52" s="114" t="s">
        <v>3</v>
      </c>
      <c r="C52" s="135"/>
      <c r="D52" s="138"/>
      <c r="E52" s="139" t="s">
        <v>197</v>
      </c>
      <c r="F52" s="72"/>
    </row>
    <row r="53" spans="1:7" s="70" customFormat="1" ht="15.75" x14ac:dyDescent="0.3">
      <c r="B53" s="79" t="s">
        <v>80</v>
      </c>
      <c r="C53" s="140">
        <v>16728</v>
      </c>
      <c r="D53" s="138"/>
      <c r="E53" s="72"/>
      <c r="F53" s="72"/>
    </row>
    <row r="54" spans="1:7" ht="15.75" x14ac:dyDescent="0.3">
      <c r="B54" s="114" t="s">
        <v>4</v>
      </c>
      <c r="C54" s="135" t="s">
        <v>153</v>
      </c>
      <c r="D54" s="138"/>
      <c r="E54" s="72"/>
      <c r="F54" s="72"/>
    </row>
    <row r="55" spans="1:7" ht="15.75" x14ac:dyDescent="0.3">
      <c r="B55" s="100" t="s">
        <v>6</v>
      </c>
      <c r="C55" s="141">
        <v>7143</v>
      </c>
      <c r="D55" s="138"/>
      <c r="E55" s="142"/>
      <c r="F55" s="72"/>
    </row>
    <row r="56" spans="1:7" ht="15.75" x14ac:dyDescent="0.3">
      <c r="B56" s="100" t="s">
        <v>7</v>
      </c>
      <c r="C56" s="141"/>
      <c r="D56" s="138"/>
      <c r="E56" s="142"/>
      <c r="F56" s="72"/>
    </row>
    <row r="57" spans="1:7" ht="16.5" thickBot="1" x14ac:dyDescent="0.35">
      <c r="B57" s="175" t="s">
        <v>8</v>
      </c>
      <c r="C57" s="176"/>
      <c r="D57" s="138"/>
      <c r="E57" s="142"/>
      <c r="F57" s="143"/>
    </row>
    <row r="58" spans="1:7" ht="16.5" thickBot="1" x14ac:dyDescent="0.35">
      <c r="B58" s="64" t="s">
        <v>9</v>
      </c>
      <c r="C58" s="64" t="s">
        <v>10</v>
      </c>
      <c r="D58" s="66" t="s">
        <v>11</v>
      </c>
      <c r="E58" s="64" t="s">
        <v>12</v>
      </c>
      <c r="F58" s="64" t="s">
        <v>13</v>
      </c>
    </row>
    <row r="59" spans="1:7" ht="15.75" x14ac:dyDescent="0.3">
      <c r="B59" s="195" t="s">
        <v>117</v>
      </c>
      <c r="C59" s="196" t="s">
        <v>151</v>
      </c>
      <c r="D59" s="197">
        <v>1</v>
      </c>
      <c r="E59" s="198">
        <v>250000</v>
      </c>
      <c r="F59" s="193">
        <f>D59*E59</f>
        <v>250000</v>
      </c>
    </row>
    <row r="60" spans="1:7" ht="15.75" x14ac:dyDescent="0.3">
      <c r="B60" s="194">
        <v>9910000003</v>
      </c>
      <c r="C60" s="37" t="s">
        <v>154</v>
      </c>
      <c r="D60" s="169">
        <v>1</v>
      </c>
      <c r="E60" s="107">
        <v>450000</v>
      </c>
      <c r="F60" s="174">
        <v>450000</v>
      </c>
    </row>
    <row r="61" spans="1:7" ht="15.75" x14ac:dyDescent="0.3">
      <c r="B61" s="194" t="s">
        <v>158</v>
      </c>
      <c r="C61" s="37" t="s">
        <v>157</v>
      </c>
      <c r="D61" s="169">
        <v>5</v>
      </c>
      <c r="E61" s="107">
        <v>70620</v>
      </c>
      <c r="F61" s="174">
        <f>D61*E61</f>
        <v>353100</v>
      </c>
    </row>
    <row r="62" spans="1:7" ht="16.5" thickBot="1" x14ac:dyDescent="0.35">
      <c r="A62" s="164"/>
      <c r="B62" s="304" t="s">
        <v>156</v>
      </c>
      <c r="C62" s="39" t="s">
        <v>155</v>
      </c>
      <c r="D62" s="305">
        <v>3</v>
      </c>
      <c r="E62" s="306">
        <v>52300</v>
      </c>
      <c r="F62" s="301">
        <f>D62*E62</f>
        <v>156900</v>
      </c>
    </row>
    <row r="63" spans="1:7" ht="16.5" thickBot="1" x14ac:dyDescent="0.35">
      <c r="A63" s="164"/>
      <c r="B63" s="307"/>
      <c r="C63" s="308"/>
      <c r="D63" s="309"/>
      <c r="E63" s="310" t="s">
        <v>14</v>
      </c>
      <c r="F63" s="311">
        <f>SUM(F59:F62)</f>
        <v>1210000</v>
      </c>
    </row>
    <row r="64" spans="1:7" s="164" customFormat="1" x14ac:dyDescent="0.25">
      <c r="G64" s="165"/>
    </row>
    <row r="65" spans="1:7" s="164" customFormat="1" ht="15.75" thickBot="1" x14ac:dyDescent="0.3">
      <c r="G65" s="165"/>
    </row>
    <row r="66" spans="1:7" ht="15.75" thickBot="1" x14ac:dyDescent="0.3">
      <c r="A66" s="164"/>
      <c r="B66" s="312"/>
      <c r="C66" s="74" t="s">
        <v>42</v>
      </c>
      <c r="D66" s="164"/>
      <c r="E66" s="164"/>
      <c r="F66" s="164"/>
      <c r="G66" s="165"/>
    </row>
    <row r="67" spans="1:7" ht="15.75" x14ac:dyDescent="0.3">
      <c r="A67" s="164"/>
      <c r="B67" s="302" t="s">
        <v>0</v>
      </c>
      <c r="C67" s="303" t="s">
        <v>143</v>
      </c>
      <c r="D67" s="138"/>
      <c r="E67" s="299" t="s">
        <v>22</v>
      </c>
      <c r="F67" s="72"/>
    </row>
    <row r="68" spans="1:7" ht="15.75" x14ac:dyDescent="0.3">
      <c r="A68" s="164"/>
      <c r="B68" s="114" t="s">
        <v>1</v>
      </c>
      <c r="C68" s="133" t="s">
        <v>139</v>
      </c>
      <c r="D68" s="134"/>
      <c r="E68" s="102"/>
      <c r="F68" s="72"/>
    </row>
    <row r="69" spans="1:7" ht="15.75" x14ac:dyDescent="0.3">
      <c r="B69" s="114" t="s">
        <v>2</v>
      </c>
      <c r="C69" s="135">
        <v>148566</v>
      </c>
      <c r="D69" s="136"/>
      <c r="E69" s="137" t="s">
        <v>100</v>
      </c>
      <c r="F69" s="72"/>
    </row>
    <row r="70" spans="1:7" s="70" customFormat="1" ht="15.75" x14ac:dyDescent="0.3">
      <c r="B70" s="114" t="s">
        <v>3</v>
      </c>
      <c r="C70" s="135"/>
      <c r="D70" s="138"/>
      <c r="E70" s="139" t="s">
        <v>200</v>
      </c>
      <c r="F70" s="72"/>
    </row>
    <row r="71" spans="1:7" ht="15.75" x14ac:dyDescent="0.3">
      <c r="B71" s="79" t="s">
        <v>80</v>
      </c>
      <c r="C71" s="140">
        <v>17116</v>
      </c>
      <c r="D71" s="138"/>
      <c r="E71" s="72"/>
      <c r="F71" s="72"/>
    </row>
    <row r="72" spans="1:7" ht="15.75" x14ac:dyDescent="0.3">
      <c r="B72" s="114" t="s">
        <v>4</v>
      </c>
      <c r="C72" s="135" t="s">
        <v>162</v>
      </c>
      <c r="D72" s="138"/>
      <c r="E72" s="72"/>
      <c r="F72" s="72"/>
    </row>
    <row r="73" spans="1:7" ht="15.75" x14ac:dyDescent="0.3">
      <c r="B73" s="100" t="s">
        <v>6</v>
      </c>
      <c r="C73" s="135" t="s">
        <v>162</v>
      </c>
      <c r="D73" s="138"/>
      <c r="E73" s="142"/>
      <c r="F73" s="72"/>
    </row>
    <row r="74" spans="1:7" ht="15.75" x14ac:dyDescent="0.3">
      <c r="B74" s="100" t="s">
        <v>7</v>
      </c>
      <c r="C74" s="141"/>
      <c r="D74" s="138"/>
      <c r="E74" s="142"/>
      <c r="F74" s="72"/>
    </row>
    <row r="75" spans="1:7" ht="15.75" x14ac:dyDescent="0.3">
      <c r="B75" s="100" t="s">
        <v>8</v>
      </c>
      <c r="C75" s="141"/>
      <c r="D75" s="138"/>
      <c r="E75" s="142"/>
      <c r="F75" s="143"/>
    </row>
    <row r="76" spans="1:7" s="164" customFormat="1" ht="15.75" x14ac:dyDescent="0.3">
      <c r="B76" s="103" t="s">
        <v>9</v>
      </c>
      <c r="C76" s="103" t="s">
        <v>10</v>
      </c>
      <c r="D76" s="103" t="s">
        <v>11</v>
      </c>
      <c r="E76" s="103" t="s">
        <v>12</v>
      </c>
      <c r="F76" s="103" t="s">
        <v>13</v>
      </c>
    </row>
    <row r="77" spans="1:7" s="164" customFormat="1" ht="15.75" x14ac:dyDescent="0.3">
      <c r="B77" s="115">
        <v>3200000000</v>
      </c>
      <c r="C77" s="76" t="s">
        <v>162</v>
      </c>
      <c r="D77" s="115">
        <v>1</v>
      </c>
      <c r="E77" s="77">
        <v>160000</v>
      </c>
      <c r="F77" s="225">
        <f>D77*E77</f>
        <v>160000</v>
      </c>
    </row>
    <row r="78" spans="1:7" s="164" customFormat="1" ht="15.75" x14ac:dyDescent="0.3">
      <c r="B78" s="103"/>
      <c r="C78" s="144"/>
      <c r="D78" s="103"/>
      <c r="E78" s="104" t="s">
        <v>14</v>
      </c>
      <c r="F78" s="105">
        <f>SUM(F77)</f>
        <v>160000</v>
      </c>
    </row>
    <row r="79" spans="1:7" ht="15.75" x14ac:dyDescent="0.3">
      <c r="B79" s="172"/>
    </row>
    <row r="81" spans="5:6" x14ac:dyDescent="0.25">
      <c r="E81" s="60" t="s">
        <v>16</v>
      </c>
      <c r="F81" s="55" t="e">
        <f>#REF!+F61+F45+F30+F15</f>
        <v>#REF!</v>
      </c>
    </row>
  </sheetData>
  <mergeCells count="3">
    <mergeCell ref="D4:F4"/>
    <mergeCell ref="D19:F19"/>
    <mergeCell ref="D34:F34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93"/>
  <sheetViews>
    <sheetView workbookViewId="0">
      <selection activeCell="B3" sqref="B3:F15"/>
    </sheetView>
  </sheetViews>
  <sheetFormatPr baseColWidth="10" defaultRowHeight="15" x14ac:dyDescent="0.25"/>
  <cols>
    <col min="2" max="2" width="32.140625" customWidth="1"/>
    <col min="3" max="3" width="36.140625" customWidth="1"/>
    <col min="4" max="6" width="14" customWidth="1"/>
  </cols>
  <sheetData>
    <row r="2" spans="2:6" ht="15.75" thickBot="1" x14ac:dyDescent="0.3"/>
    <row r="3" spans="2:6" ht="15.75" thickBot="1" x14ac:dyDescent="0.3">
      <c r="B3" s="73"/>
      <c r="C3" s="74" t="s">
        <v>45</v>
      </c>
      <c r="D3" s="130"/>
      <c r="E3" s="131"/>
      <c r="F3" s="71"/>
    </row>
    <row r="4" spans="2:6" ht="15.75" customHeight="1" x14ac:dyDescent="0.3">
      <c r="B4" s="113" t="s">
        <v>0</v>
      </c>
      <c r="C4" s="154" t="s">
        <v>229</v>
      </c>
      <c r="D4" s="138"/>
      <c r="E4" s="299" t="s">
        <v>22</v>
      </c>
      <c r="F4" s="72"/>
    </row>
    <row r="5" spans="2:6" ht="15.75" x14ac:dyDescent="0.3">
      <c r="B5" s="114" t="s">
        <v>1</v>
      </c>
      <c r="C5" s="133" t="s">
        <v>161</v>
      </c>
      <c r="D5" s="160"/>
      <c r="E5" s="102"/>
      <c r="F5" s="72"/>
    </row>
    <row r="6" spans="2:6" ht="15.75" x14ac:dyDescent="0.3">
      <c r="B6" s="114" t="s">
        <v>2</v>
      </c>
      <c r="C6" s="135">
        <v>148565</v>
      </c>
      <c r="D6" s="161"/>
      <c r="E6" s="137" t="s">
        <v>100</v>
      </c>
      <c r="F6" s="72"/>
    </row>
    <row r="7" spans="2:6" ht="15.75" x14ac:dyDescent="0.3">
      <c r="B7" s="114" t="s">
        <v>3</v>
      </c>
      <c r="C7" s="135"/>
      <c r="D7" s="138"/>
      <c r="E7" s="139" t="s">
        <v>201</v>
      </c>
      <c r="F7" s="72"/>
    </row>
    <row r="8" spans="2:6" s="70" customFormat="1" ht="15.75" x14ac:dyDescent="0.3">
      <c r="B8" s="79" t="s">
        <v>80</v>
      </c>
      <c r="C8" s="140">
        <v>17117</v>
      </c>
      <c r="D8" s="138"/>
      <c r="E8" s="72"/>
      <c r="F8" s="72"/>
    </row>
    <row r="9" spans="2:6" ht="15.75" x14ac:dyDescent="0.3">
      <c r="B9" s="114" t="s">
        <v>4</v>
      </c>
      <c r="C9" s="135"/>
      <c r="D9" s="138"/>
      <c r="E9" s="72"/>
      <c r="F9" s="72"/>
    </row>
    <row r="10" spans="2:6" ht="15.75" x14ac:dyDescent="0.3">
      <c r="B10" s="100" t="s">
        <v>6</v>
      </c>
      <c r="C10" s="135" t="s">
        <v>162</v>
      </c>
      <c r="D10" s="138"/>
      <c r="E10" s="142"/>
      <c r="F10" s="72"/>
    </row>
    <row r="11" spans="2:6" ht="15.75" x14ac:dyDescent="0.3">
      <c r="B11" s="100" t="s">
        <v>7</v>
      </c>
      <c r="C11" s="135" t="s">
        <v>162</v>
      </c>
      <c r="D11" s="138"/>
      <c r="E11" s="142"/>
      <c r="F11" s="72"/>
    </row>
    <row r="12" spans="2:6" ht="16.5" thickBot="1" x14ac:dyDescent="0.35">
      <c r="B12" s="100" t="s">
        <v>8</v>
      </c>
      <c r="C12" s="141"/>
      <c r="D12" s="138"/>
      <c r="E12" s="142"/>
      <c r="F12" s="143"/>
    </row>
    <row r="13" spans="2:6" ht="16.5" thickBot="1" x14ac:dyDescent="0.35">
      <c r="B13" s="63" t="s">
        <v>9</v>
      </c>
      <c r="C13" s="64" t="s">
        <v>10</v>
      </c>
      <c r="D13" s="65" t="s">
        <v>11</v>
      </c>
      <c r="E13" s="64" t="s">
        <v>12</v>
      </c>
      <c r="F13" s="66" t="s">
        <v>13</v>
      </c>
    </row>
    <row r="14" spans="2:6" s="164" customFormat="1" ht="15.75" x14ac:dyDescent="0.3">
      <c r="B14" s="227">
        <v>3200000000</v>
      </c>
      <c r="C14" s="196" t="s">
        <v>162</v>
      </c>
      <c r="D14" s="226">
        <v>1</v>
      </c>
      <c r="E14" s="77">
        <v>318917</v>
      </c>
      <c r="F14" s="231">
        <f>D14*E14</f>
        <v>318917</v>
      </c>
    </row>
    <row r="15" spans="2:6" ht="16.5" thickBot="1" x14ac:dyDescent="0.35">
      <c r="B15" s="29"/>
      <c r="C15" s="215"/>
      <c r="D15" s="170"/>
      <c r="E15" s="173" t="s">
        <v>14</v>
      </c>
      <c r="F15" s="120">
        <f>SUM(F14:F14)</f>
        <v>318917</v>
      </c>
    </row>
    <row r="17" spans="2:6" ht="15.75" thickBot="1" x14ac:dyDescent="0.3"/>
    <row r="18" spans="2:6" ht="15.75" thickBot="1" x14ac:dyDescent="0.3">
      <c r="B18" s="73"/>
      <c r="C18" s="74" t="s">
        <v>71</v>
      </c>
      <c r="D18" s="130"/>
      <c r="E18" s="131"/>
      <c r="F18" s="71"/>
    </row>
    <row r="19" spans="2:6" ht="15" customHeight="1" x14ac:dyDescent="0.3">
      <c r="B19" s="113" t="s">
        <v>0</v>
      </c>
      <c r="C19" s="132" t="s">
        <v>17</v>
      </c>
      <c r="D19" s="315"/>
      <c r="E19" s="316"/>
      <c r="F19" s="316"/>
    </row>
    <row r="20" spans="2:6" ht="15.75" x14ac:dyDescent="0.3">
      <c r="B20" s="114" t="s">
        <v>1</v>
      </c>
      <c r="C20" s="133" t="s">
        <v>18</v>
      </c>
      <c r="D20" s="160"/>
      <c r="E20" s="102"/>
      <c r="F20" s="72"/>
    </row>
    <row r="21" spans="2:6" ht="15.75" x14ac:dyDescent="0.3">
      <c r="B21" s="114" t="s">
        <v>2</v>
      </c>
      <c r="C21" s="135">
        <v>148564</v>
      </c>
      <c r="D21" s="161"/>
      <c r="E21" s="137" t="s">
        <v>100</v>
      </c>
      <c r="F21" s="72"/>
    </row>
    <row r="22" spans="2:6" ht="15.75" x14ac:dyDescent="0.3">
      <c r="B22" s="114" t="s">
        <v>3</v>
      </c>
      <c r="C22" s="135"/>
      <c r="D22" s="138"/>
      <c r="E22" s="139" t="s">
        <v>202</v>
      </c>
      <c r="F22" s="72"/>
    </row>
    <row r="23" spans="2:6" s="70" customFormat="1" ht="15.75" x14ac:dyDescent="0.3">
      <c r="B23" s="79" t="s">
        <v>80</v>
      </c>
      <c r="C23" s="140">
        <v>17121</v>
      </c>
      <c r="D23" s="138"/>
      <c r="E23" s="72"/>
      <c r="F23" s="72"/>
    </row>
    <row r="24" spans="2:6" ht="15.75" x14ac:dyDescent="0.3">
      <c r="B24" s="114" t="s">
        <v>4</v>
      </c>
      <c r="C24" s="135">
        <v>121760</v>
      </c>
      <c r="D24" s="138"/>
      <c r="E24" s="72"/>
      <c r="F24" s="72"/>
    </row>
    <row r="25" spans="2:6" ht="15.75" x14ac:dyDescent="0.3">
      <c r="B25" s="100" t="s">
        <v>6</v>
      </c>
      <c r="C25" s="141">
        <v>7207</v>
      </c>
      <c r="D25" s="138"/>
      <c r="E25" s="142"/>
      <c r="F25" s="72"/>
    </row>
    <row r="26" spans="2:6" ht="15.75" x14ac:dyDescent="0.3">
      <c r="B26" s="100" t="s">
        <v>7</v>
      </c>
      <c r="C26" s="141"/>
      <c r="D26" s="138"/>
      <c r="E26" s="142"/>
      <c r="F26" s="72"/>
    </row>
    <row r="27" spans="2:6" ht="16.5" thickBot="1" x14ac:dyDescent="0.35">
      <c r="B27" s="100" t="s">
        <v>8</v>
      </c>
      <c r="C27" s="141"/>
      <c r="D27" s="138"/>
      <c r="E27" s="142"/>
      <c r="F27" s="143"/>
    </row>
    <row r="28" spans="2:6" ht="16.5" thickBot="1" x14ac:dyDescent="0.35">
      <c r="B28" s="64" t="s">
        <v>9</v>
      </c>
      <c r="C28" s="64" t="s">
        <v>10</v>
      </c>
      <c r="D28" s="64" t="s">
        <v>11</v>
      </c>
      <c r="E28" s="64" t="s">
        <v>12</v>
      </c>
      <c r="F28" s="64" t="s">
        <v>13</v>
      </c>
    </row>
    <row r="29" spans="2:6" ht="15.75" x14ac:dyDescent="0.3">
      <c r="B29" s="195" t="s">
        <v>145</v>
      </c>
      <c r="C29" s="196" t="s">
        <v>146</v>
      </c>
      <c r="D29" s="195">
        <v>1</v>
      </c>
      <c r="E29" s="198">
        <v>40250</v>
      </c>
      <c r="F29" s="219">
        <f>D29*E29</f>
        <v>40250</v>
      </c>
    </row>
    <row r="30" spans="2:6" s="164" customFormat="1" ht="15.75" x14ac:dyDescent="0.3">
      <c r="B30" s="194" t="s">
        <v>147</v>
      </c>
      <c r="C30" s="37" t="s">
        <v>148</v>
      </c>
      <c r="D30" s="194">
        <v>1</v>
      </c>
      <c r="E30" s="107">
        <v>55125</v>
      </c>
      <c r="F30" s="218">
        <f t="shared" ref="F30:F32" si="0">D30*E30</f>
        <v>55125</v>
      </c>
    </row>
    <row r="31" spans="2:6" ht="15.75" x14ac:dyDescent="0.3">
      <c r="B31" s="194">
        <v>111110000</v>
      </c>
      <c r="C31" s="37" t="s">
        <v>149</v>
      </c>
      <c r="D31" s="194">
        <v>1</v>
      </c>
      <c r="E31" s="107">
        <v>153097</v>
      </c>
      <c r="F31" s="218">
        <f t="shared" si="0"/>
        <v>153097</v>
      </c>
    </row>
    <row r="32" spans="2:6" ht="15.75" x14ac:dyDescent="0.3">
      <c r="B32" s="194" t="s">
        <v>150</v>
      </c>
      <c r="C32" s="37" t="s">
        <v>151</v>
      </c>
      <c r="D32" s="194">
        <v>1</v>
      </c>
      <c r="E32" s="107">
        <v>250000</v>
      </c>
      <c r="F32" s="218">
        <f t="shared" si="0"/>
        <v>250000</v>
      </c>
    </row>
    <row r="33" spans="2:6" ht="16.5" thickBot="1" x14ac:dyDescent="0.35">
      <c r="B33" s="29"/>
      <c r="C33" s="215"/>
      <c r="D33" s="29"/>
      <c r="E33" s="27" t="s">
        <v>14</v>
      </c>
      <c r="F33" s="30">
        <f>SUM(F29:F32)</f>
        <v>498472</v>
      </c>
    </row>
    <row r="34" spans="2:6" ht="15.75" customHeight="1" x14ac:dyDescent="0.25"/>
    <row r="35" spans="2:6" ht="15.75" thickBot="1" x14ac:dyDescent="0.3"/>
    <row r="36" spans="2:6" ht="15.75" thickBot="1" x14ac:dyDescent="0.3">
      <c r="B36" s="73"/>
      <c r="C36" s="74" t="s">
        <v>77</v>
      </c>
      <c r="D36" s="130"/>
      <c r="E36" s="131"/>
      <c r="F36" s="71"/>
    </row>
    <row r="37" spans="2:6" ht="15.75" x14ac:dyDescent="0.3">
      <c r="B37" s="113" t="s">
        <v>0</v>
      </c>
      <c r="C37" s="132" t="s">
        <v>128</v>
      </c>
      <c r="D37" s="138"/>
      <c r="E37" s="299" t="s">
        <v>22</v>
      </c>
      <c r="F37" s="72"/>
    </row>
    <row r="38" spans="2:6" ht="15.75" x14ac:dyDescent="0.3">
      <c r="B38" s="114" t="s">
        <v>1</v>
      </c>
      <c r="C38" s="133" t="s">
        <v>131</v>
      </c>
      <c r="D38" s="134"/>
      <c r="E38" s="102"/>
      <c r="F38" s="72"/>
    </row>
    <row r="39" spans="2:6" s="70" customFormat="1" ht="15.75" x14ac:dyDescent="0.3">
      <c r="B39" s="114" t="s">
        <v>2</v>
      </c>
      <c r="C39" s="285">
        <v>148292</v>
      </c>
      <c r="D39" s="136"/>
      <c r="E39" s="137" t="s">
        <v>100</v>
      </c>
      <c r="F39" s="72"/>
    </row>
    <row r="40" spans="2:6" ht="15.75" x14ac:dyDescent="0.3">
      <c r="B40" s="114" t="s">
        <v>3</v>
      </c>
      <c r="C40" s="135"/>
      <c r="D40" s="138"/>
      <c r="E40" s="139" t="s">
        <v>198</v>
      </c>
      <c r="F40" s="72"/>
    </row>
    <row r="41" spans="2:6" ht="15.75" x14ac:dyDescent="0.3">
      <c r="B41" s="79" t="s">
        <v>80</v>
      </c>
      <c r="C41" s="284">
        <v>16981</v>
      </c>
      <c r="D41" s="138"/>
      <c r="E41" s="72"/>
      <c r="F41" s="72"/>
    </row>
    <row r="42" spans="2:6" ht="15.75" x14ac:dyDescent="0.3">
      <c r="B42" s="114" t="s">
        <v>4</v>
      </c>
      <c r="C42" s="135" t="s">
        <v>170</v>
      </c>
      <c r="D42" s="138"/>
      <c r="E42" s="72"/>
      <c r="F42" s="72"/>
    </row>
    <row r="43" spans="2:6" ht="15.75" x14ac:dyDescent="0.3">
      <c r="B43" s="100" t="s">
        <v>6</v>
      </c>
      <c r="C43" s="141">
        <v>7147</v>
      </c>
      <c r="D43" s="138"/>
      <c r="E43" s="142"/>
      <c r="F43" s="72"/>
    </row>
    <row r="44" spans="2:6" ht="15.75" x14ac:dyDescent="0.3">
      <c r="B44" s="100" t="s">
        <v>7</v>
      </c>
      <c r="C44" s="141"/>
      <c r="D44" s="138"/>
      <c r="E44" s="142"/>
      <c r="F44" s="72"/>
    </row>
    <row r="45" spans="2:6" ht="16.5" thickBot="1" x14ac:dyDescent="0.35">
      <c r="B45" s="100" t="s">
        <v>8</v>
      </c>
      <c r="C45" s="176"/>
      <c r="D45" s="259"/>
      <c r="E45" s="260"/>
      <c r="F45" s="261"/>
    </row>
    <row r="46" spans="2:6" ht="16.5" customHeight="1" thickBot="1" x14ac:dyDescent="0.35">
      <c r="B46" s="64" t="s">
        <v>9</v>
      </c>
      <c r="C46" s="256" t="s">
        <v>10</v>
      </c>
      <c r="D46" s="257" t="s">
        <v>11</v>
      </c>
      <c r="E46" s="257" t="s">
        <v>12</v>
      </c>
      <c r="F46" s="258" t="s">
        <v>13</v>
      </c>
    </row>
    <row r="47" spans="2:6" x14ac:dyDescent="0.25">
      <c r="B47" s="248" t="s">
        <v>173</v>
      </c>
      <c r="C47" s="255" t="s">
        <v>182</v>
      </c>
      <c r="D47" s="262">
        <v>2</v>
      </c>
      <c r="E47" s="263">
        <v>264691</v>
      </c>
      <c r="F47" s="272">
        <f t="shared" ref="F47:F58" si="1">E47*D47</f>
        <v>529382</v>
      </c>
    </row>
    <row r="48" spans="2:6" ht="15.75" customHeight="1" x14ac:dyDescent="0.25">
      <c r="B48" s="249" t="s">
        <v>174</v>
      </c>
      <c r="C48" s="252" t="s">
        <v>183</v>
      </c>
      <c r="D48" s="266">
        <v>2</v>
      </c>
      <c r="E48" s="267">
        <v>80941</v>
      </c>
      <c r="F48" s="273">
        <f t="shared" si="1"/>
        <v>161882</v>
      </c>
    </row>
    <row r="49" spans="2:6" x14ac:dyDescent="0.25">
      <c r="B49" s="249" t="s">
        <v>175</v>
      </c>
      <c r="C49" s="252" t="s">
        <v>184</v>
      </c>
      <c r="D49" s="269">
        <v>1</v>
      </c>
      <c r="E49" s="267">
        <v>1032500</v>
      </c>
      <c r="F49" s="274">
        <f t="shared" si="1"/>
        <v>1032500</v>
      </c>
    </row>
    <row r="50" spans="2:6" x14ac:dyDescent="0.25">
      <c r="B50" s="249" t="s">
        <v>176</v>
      </c>
      <c r="C50" s="252" t="s">
        <v>185</v>
      </c>
      <c r="D50" s="269">
        <v>1</v>
      </c>
      <c r="E50" s="267">
        <v>668941</v>
      </c>
      <c r="F50" s="275">
        <f t="shared" si="1"/>
        <v>668941</v>
      </c>
    </row>
    <row r="51" spans="2:6" x14ac:dyDescent="0.25">
      <c r="B51" s="249" t="s">
        <v>177</v>
      </c>
      <c r="C51" s="252" t="s">
        <v>186</v>
      </c>
      <c r="D51" s="269">
        <v>16</v>
      </c>
      <c r="E51" s="267">
        <v>57316</v>
      </c>
      <c r="F51" s="276">
        <f t="shared" si="1"/>
        <v>917056</v>
      </c>
    </row>
    <row r="52" spans="2:6" x14ac:dyDescent="0.25">
      <c r="B52" s="249" t="s">
        <v>178</v>
      </c>
      <c r="C52" s="252" t="s">
        <v>187</v>
      </c>
      <c r="D52" s="265">
        <v>8</v>
      </c>
      <c r="E52" s="271">
        <v>59066</v>
      </c>
      <c r="F52" s="274">
        <f t="shared" si="1"/>
        <v>472528</v>
      </c>
    </row>
    <row r="53" spans="2:6" x14ac:dyDescent="0.25">
      <c r="B53" s="249" t="s">
        <v>179</v>
      </c>
      <c r="C53" s="246" t="s">
        <v>188</v>
      </c>
      <c r="D53" s="268">
        <v>8</v>
      </c>
      <c r="E53" s="270">
        <v>236250</v>
      </c>
      <c r="F53" s="275">
        <f t="shared" si="1"/>
        <v>1890000</v>
      </c>
    </row>
    <row r="54" spans="2:6" s="70" customFormat="1" x14ac:dyDescent="0.25">
      <c r="B54" s="249" t="s">
        <v>180</v>
      </c>
      <c r="C54" s="253" t="s">
        <v>189</v>
      </c>
      <c r="D54" s="268">
        <v>8</v>
      </c>
      <c r="E54" s="270">
        <v>72625</v>
      </c>
      <c r="F54" s="276">
        <f t="shared" si="1"/>
        <v>581000</v>
      </c>
    </row>
    <row r="55" spans="2:6" x14ac:dyDescent="0.25">
      <c r="B55" s="249" t="s">
        <v>158</v>
      </c>
      <c r="C55" s="253" t="s">
        <v>190</v>
      </c>
      <c r="D55" s="268">
        <v>16</v>
      </c>
      <c r="E55" s="270">
        <v>45675</v>
      </c>
      <c r="F55" s="274">
        <f t="shared" si="1"/>
        <v>730800</v>
      </c>
    </row>
    <row r="56" spans="2:6" x14ac:dyDescent="0.25">
      <c r="B56" s="249" t="s">
        <v>117</v>
      </c>
      <c r="C56" s="253" t="s">
        <v>151</v>
      </c>
      <c r="D56" s="268">
        <v>1</v>
      </c>
      <c r="E56" s="270">
        <v>250000</v>
      </c>
      <c r="F56" s="275">
        <f t="shared" si="1"/>
        <v>250000</v>
      </c>
    </row>
    <row r="57" spans="2:6" x14ac:dyDescent="0.25">
      <c r="B57" s="249">
        <v>111110000</v>
      </c>
      <c r="C57" s="251" t="s">
        <v>149</v>
      </c>
      <c r="D57" s="268">
        <v>1</v>
      </c>
      <c r="E57" s="270">
        <v>240000</v>
      </c>
      <c r="F57" s="276">
        <f t="shared" si="1"/>
        <v>240000</v>
      </c>
    </row>
    <row r="58" spans="2:6" ht="15.75" thickBot="1" x14ac:dyDescent="0.3">
      <c r="B58" s="250" t="s">
        <v>181</v>
      </c>
      <c r="C58" s="254" t="s">
        <v>191</v>
      </c>
      <c r="D58" s="264">
        <v>3</v>
      </c>
      <c r="E58" s="270">
        <v>85000</v>
      </c>
      <c r="F58" s="274">
        <f t="shared" si="1"/>
        <v>255000</v>
      </c>
    </row>
    <row r="59" spans="2:6" ht="16.5" thickBot="1" x14ac:dyDescent="0.35">
      <c r="B59" s="279"/>
      <c r="C59" s="254"/>
      <c r="D59" s="277"/>
      <c r="E59" s="278" t="s">
        <v>105</v>
      </c>
      <c r="F59" s="282">
        <f>SUM(F47:F58)</f>
        <v>7729089</v>
      </c>
    </row>
    <row r="61" spans="2:6" ht="15.75" thickBot="1" x14ac:dyDescent="0.3"/>
    <row r="62" spans="2:6" ht="15.75" customHeight="1" thickBot="1" x14ac:dyDescent="0.3">
      <c r="B62" s="73"/>
      <c r="C62" s="74" t="s">
        <v>78</v>
      </c>
      <c r="D62" s="130"/>
      <c r="E62" s="131"/>
      <c r="F62" s="71"/>
    </row>
    <row r="63" spans="2:6" ht="15.75" x14ac:dyDescent="0.3">
      <c r="B63" s="113" t="s">
        <v>0</v>
      </c>
      <c r="C63" s="154" t="s">
        <v>167</v>
      </c>
      <c r="D63" s="319"/>
      <c r="E63" s="316"/>
      <c r="F63" s="316"/>
    </row>
    <row r="64" spans="2:6" ht="15.75" customHeight="1" x14ac:dyDescent="0.3">
      <c r="B64" s="114" t="s">
        <v>1</v>
      </c>
      <c r="C64" s="155" t="s">
        <v>165</v>
      </c>
      <c r="D64" s="134"/>
      <c r="E64" s="102"/>
      <c r="F64" s="72"/>
    </row>
    <row r="65" spans="2:6" ht="15.75" x14ac:dyDescent="0.3">
      <c r="B65" s="114" t="s">
        <v>2</v>
      </c>
      <c r="C65" s="135">
        <v>147576</v>
      </c>
      <c r="D65" s="136"/>
      <c r="E65" s="137" t="s">
        <v>100</v>
      </c>
      <c r="F65" s="72"/>
    </row>
    <row r="66" spans="2:6" ht="15.75" x14ac:dyDescent="0.3">
      <c r="B66" s="114" t="s">
        <v>3</v>
      </c>
      <c r="C66" s="135"/>
      <c r="D66" s="138"/>
      <c r="E66" s="139" t="s">
        <v>220</v>
      </c>
      <c r="F66" s="72"/>
    </row>
    <row r="67" spans="2:6" ht="15.75" x14ac:dyDescent="0.3">
      <c r="B67" s="79" t="s">
        <v>80</v>
      </c>
      <c r="C67" s="140">
        <v>16506</v>
      </c>
      <c r="D67" s="138"/>
      <c r="E67" s="72"/>
      <c r="F67" s="72"/>
    </row>
    <row r="68" spans="2:6" ht="15.75" x14ac:dyDescent="0.3">
      <c r="B68" s="114" t="s">
        <v>4</v>
      </c>
      <c r="C68" s="135">
        <v>927</v>
      </c>
      <c r="D68" s="138"/>
      <c r="E68" s="72"/>
      <c r="F68" s="72"/>
    </row>
    <row r="69" spans="2:6" ht="15.75" x14ac:dyDescent="0.3">
      <c r="B69" s="100" t="s">
        <v>6</v>
      </c>
      <c r="C69" s="141"/>
      <c r="D69" s="138"/>
      <c r="E69" s="142"/>
      <c r="F69" s="72"/>
    </row>
    <row r="70" spans="2:6" s="70" customFormat="1" ht="15.75" x14ac:dyDescent="0.3">
      <c r="B70" s="100" t="s">
        <v>7</v>
      </c>
      <c r="C70" s="141"/>
      <c r="D70" s="138"/>
      <c r="E70" s="142"/>
      <c r="F70" s="72"/>
    </row>
    <row r="71" spans="2:6" s="70" customFormat="1" ht="16.5" thickBot="1" x14ac:dyDescent="0.35">
      <c r="B71" s="100" t="s">
        <v>8</v>
      </c>
      <c r="C71" s="141"/>
      <c r="D71" s="138"/>
      <c r="E71" s="142"/>
      <c r="F71" s="143"/>
    </row>
    <row r="72" spans="2:6" ht="15.75" x14ac:dyDescent="0.3">
      <c r="B72" s="99" t="s">
        <v>9</v>
      </c>
      <c r="C72" s="98" t="s">
        <v>10</v>
      </c>
      <c r="D72" s="97" t="s">
        <v>11</v>
      </c>
      <c r="E72" s="98" t="s">
        <v>12</v>
      </c>
      <c r="F72" s="96" t="s">
        <v>13</v>
      </c>
    </row>
    <row r="73" spans="2:6" x14ac:dyDescent="0.25">
      <c r="B73" s="101">
        <v>20090</v>
      </c>
      <c r="C73" s="101" t="s">
        <v>166</v>
      </c>
      <c r="D73" s="101">
        <v>1</v>
      </c>
      <c r="E73" s="241">
        <v>1245900</v>
      </c>
      <c r="F73" s="123">
        <f>D73*E73</f>
        <v>1245900</v>
      </c>
    </row>
    <row r="74" spans="2:6" ht="15.75" x14ac:dyDescent="0.3">
      <c r="B74" s="103"/>
      <c r="C74" s="103"/>
      <c r="D74" s="103"/>
      <c r="E74" s="104" t="s">
        <v>14</v>
      </c>
      <c r="F74" s="119">
        <f>SUM(F73:F73)</f>
        <v>1245900</v>
      </c>
    </row>
    <row r="75" spans="2:6" x14ac:dyDescent="0.25">
      <c r="B75" s="164"/>
      <c r="C75" s="164"/>
      <c r="D75" s="164"/>
      <c r="E75" s="164"/>
      <c r="F75" s="164"/>
    </row>
    <row r="76" spans="2:6" ht="15.75" thickBot="1" x14ac:dyDescent="0.3">
      <c r="B76" s="164"/>
      <c r="C76" s="164"/>
      <c r="D76" s="164"/>
      <c r="E76" s="164"/>
      <c r="F76" s="164"/>
    </row>
    <row r="77" spans="2:6" ht="15.75" thickBot="1" x14ac:dyDescent="0.3">
      <c r="B77" s="73"/>
      <c r="C77" s="74" t="s">
        <v>79</v>
      </c>
      <c r="D77" s="130"/>
      <c r="E77" s="131"/>
      <c r="F77" s="71"/>
    </row>
    <row r="78" spans="2:6" ht="15.75" x14ac:dyDescent="0.3">
      <c r="B78" s="113" t="s">
        <v>0</v>
      </c>
      <c r="C78" s="154" t="s">
        <v>122</v>
      </c>
      <c r="D78" s="319"/>
      <c r="E78" s="315"/>
      <c r="F78" s="315"/>
    </row>
    <row r="79" spans="2:6" ht="15.75" x14ac:dyDescent="0.3">
      <c r="B79" s="114" t="s">
        <v>1</v>
      </c>
      <c r="C79" s="155" t="s">
        <v>123</v>
      </c>
      <c r="D79" s="134"/>
      <c r="E79" s="102"/>
      <c r="F79" s="72"/>
    </row>
    <row r="80" spans="2:6" ht="15.75" x14ac:dyDescent="0.3">
      <c r="B80" s="114" t="s">
        <v>2</v>
      </c>
      <c r="C80" s="135">
        <v>147358</v>
      </c>
      <c r="D80" s="136"/>
      <c r="E80" s="137" t="s">
        <v>100</v>
      </c>
      <c r="F80" s="72"/>
    </row>
    <row r="81" spans="2:9" ht="15.75" x14ac:dyDescent="0.3">
      <c r="B81" s="114" t="s">
        <v>3</v>
      </c>
      <c r="C81" s="135"/>
      <c r="D81" s="138"/>
      <c r="E81" s="139" t="s">
        <v>221</v>
      </c>
      <c r="F81" s="72"/>
    </row>
    <row r="82" spans="2:9" ht="15.75" x14ac:dyDescent="0.3">
      <c r="B82" s="79" t="s">
        <v>80</v>
      </c>
      <c r="C82" s="140">
        <v>16421</v>
      </c>
      <c r="D82" s="138"/>
      <c r="E82" s="72"/>
      <c r="F82" s="72"/>
    </row>
    <row r="83" spans="2:9" ht="15.75" x14ac:dyDescent="0.3">
      <c r="B83" s="114" t="s">
        <v>4</v>
      </c>
      <c r="C83" s="150" t="s">
        <v>170</v>
      </c>
      <c r="D83" s="138"/>
      <c r="E83" s="72"/>
      <c r="F83" s="72"/>
    </row>
    <row r="84" spans="2:9" ht="15.75" x14ac:dyDescent="0.3">
      <c r="B84" s="100" t="s">
        <v>6</v>
      </c>
      <c r="C84" s="151" t="s">
        <v>170</v>
      </c>
      <c r="D84" s="138"/>
      <c r="E84" s="142"/>
      <c r="F84" s="72"/>
      <c r="I84" s="84"/>
    </row>
    <row r="85" spans="2:9" ht="15.75" x14ac:dyDescent="0.3">
      <c r="B85" s="100" t="s">
        <v>7</v>
      </c>
      <c r="C85" s="141"/>
      <c r="D85" s="138"/>
      <c r="E85" s="142"/>
      <c r="F85" s="72"/>
      <c r="I85" s="84"/>
    </row>
    <row r="86" spans="2:9" ht="16.5" thickBot="1" x14ac:dyDescent="0.35">
      <c r="B86" s="100" t="s">
        <v>8</v>
      </c>
      <c r="C86" s="141"/>
      <c r="D86" s="138"/>
      <c r="E86" s="142"/>
      <c r="F86" s="143"/>
      <c r="I86" s="84"/>
    </row>
    <row r="87" spans="2:9" ht="15.75" x14ac:dyDescent="0.3">
      <c r="B87" s="99" t="s">
        <v>9</v>
      </c>
      <c r="C87" s="98" t="s">
        <v>10</v>
      </c>
      <c r="D87" s="97" t="s">
        <v>11</v>
      </c>
      <c r="E87" s="98" t="s">
        <v>12</v>
      </c>
      <c r="F87" s="96" t="s">
        <v>13</v>
      </c>
      <c r="I87" s="85"/>
    </row>
    <row r="88" spans="2:9" x14ac:dyDescent="0.25">
      <c r="B88" s="101">
        <v>410200</v>
      </c>
      <c r="C88" s="101" t="s">
        <v>169</v>
      </c>
      <c r="D88" s="101">
        <v>1</v>
      </c>
      <c r="E88" s="107">
        <v>255000</v>
      </c>
      <c r="F88" s="122">
        <f>D88*E88</f>
        <v>255000</v>
      </c>
    </row>
    <row r="89" spans="2:9" ht="15.75" x14ac:dyDescent="0.3">
      <c r="B89" s="103"/>
      <c r="C89" s="103"/>
      <c r="D89" s="103"/>
      <c r="E89" s="104" t="s">
        <v>14</v>
      </c>
      <c r="F89" s="121">
        <f>SUM(F88:F88)</f>
        <v>255000</v>
      </c>
    </row>
    <row r="90" spans="2:9" x14ac:dyDescent="0.25">
      <c r="B90" s="164"/>
      <c r="C90" s="164"/>
      <c r="D90" s="164"/>
      <c r="E90" s="164"/>
      <c r="F90" s="164"/>
    </row>
    <row r="91" spans="2:9" x14ac:dyDescent="0.25">
      <c r="B91" s="164"/>
      <c r="C91" s="164"/>
      <c r="D91" s="164"/>
      <c r="E91" s="164"/>
      <c r="F91" s="164"/>
    </row>
    <row r="92" spans="2:9" x14ac:dyDescent="0.25">
      <c r="B92" s="164"/>
      <c r="C92" s="164"/>
      <c r="D92" s="164"/>
      <c r="E92" s="164"/>
      <c r="F92" s="164"/>
    </row>
    <row r="93" spans="2:9" x14ac:dyDescent="0.25">
      <c r="B93" s="164"/>
      <c r="C93" s="164"/>
      <c r="D93" s="164"/>
      <c r="E93" s="60" t="s">
        <v>76</v>
      </c>
      <c r="F93" s="234" t="e">
        <f>SUM(#REF!+F74+F48+F31+F15)</f>
        <v>#REF!</v>
      </c>
    </row>
  </sheetData>
  <mergeCells count="3">
    <mergeCell ref="D19:F19"/>
    <mergeCell ref="D63:F63"/>
    <mergeCell ref="D78:F78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2"/>
  <sheetViews>
    <sheetView topLeftCell="A59" workbookViewId="0">
      <selection activeCell="G65" sqref="G65"/>
    </sheetView>
  </sheetViews>
  <sheetFormatPr baseColWidth="10" defaultRowHeight="15" x14ac:dyDescent="0.25"/>
  <cols>
    <col min="2" max="2" width="34.7109375" customWidth="1"/>
    <col min="3" max="3" width="38.42578125" customWidth="1"/>
    <col min="4" max="4" width="12.5703125" customWidth="1"/>
    <col min="5" max="5" width="13.85546875" customWidth="1"/>
    <col min="6" max="6" width="23.5703125" customWidth="1"/>
  </cols>
  <sheetData>
    <row r="2" spans="1:6" ht="15.75" thickBot="1" x14ac:dyDescent="0.3"/>
    <row r="3" spans="1:6" ht="15.75" thickBot="1" x14ac:dyDescent="0.3">
      <c r="B3" s="73"/>
      <c r="C3" s="74" t="s">
        <v>81</v>
      </c>
      <c r="D3" s="130"/>
      <c r="E3" s="131"/>
      <c r="F3" s="71"/>
    </row>
    <row r="4" spans="1:6" ht="15.75" x14ac:dyDescent="0.3">
      <c r="B4" s="113" t="s">
        <v>0</v>
      </c>
      <c r="C4" s="135" t="s">
        <v>194</v>
      </c>
      <c r="D4" s="319"/>
      <c r="E4" s="315"/>
      <c r="F4" s="315"/>
    </row>
    <row r="5" spans="1:6" ht="15.75" x14ac:dyDescent="0.3">
      <c r="B5" s="114" t="s">
        <v>1</v>
      </c>
      <c r="C5" s="133" t="s">
        <v>193</v>
      </c>
      <c r="D5" s="134"/>
      <c r="E5" s="102"/>
      <c r="F5" s="72"/>
    </row>
    <row r="6" spans="1:6" ht="15.75" x14ac:dyDescent="0.3">
      <c r="B6" s="114" t="s">
        <v>2</v>
      </c>
      <c r="C6" s="135">
        <v>146830</v>
      </c>
      <c r="D6" s="136"/>
      <c r="E6" s="137" t="s">
        <v>100</v>
      </c>
      <c r="F6" s="72"/>
    </row>
    <row r="7" spans="1:6" ht="15.75" x14ac:dyDescent="0.3">
      <c r="B7" s="114" t="s">
        <v>3</v>
      </c>
      <c r="C7" s="135"/>
      <c r="D7" s="138"/>
      <c r="E7" s="139" t="s">
        <v>219</v>
      </c>
      <c r="F7" s="72"/>
    </row>
    <row r="8" spans="1:6" s="70" customFormat="1" ht="15.75" x14ac:dyDescent="0.3">
      <c r="B8" s="79" t="s">
        <v>80</v>
      </c>
      <c r="C8" s="140">
        <v>16034</v>
      </c>
      <c r="D8" s="138"/>
      <c r="E8" s="72"/>
      <c r="F8" s="72"/>
    </row>
    <row r="9" spans="1:6" s="70" customFormat="1" ht="15.75" x14ac:dyDescent="0.3">
      <c r="B9" s="114" t="s">
        <v>4</v>
      </c>
      <c r="C9" s="135" t="s">
        <v>170</v>
      </c>
      <c r="D9" s="138"/>
      <c r="E9" s="72"/>
      <c r="F9" s="72"/>
    </row>
    <row r="10" spans="1:6" ht="15.75" x14ac:dyDescent="0.3">
      <c r="B10" s="100" t="s">
        <v>6</v>
      </c>
      <c r="C10" s="141" t="s">
        <v>170</v>
      </c>
      <c r="D10" s="138"/>
      <c r="E10" s="142"/>
      <c r="F10" s="72"/>
    </row>
    <row r="11" spans="1:6" ht="15.75" x14ac:dyDescent="0.3">
      <c r="B11" s="100" t="s">
        <v>7</v>
      </c>
      <c r="C11" s="141"/>
      <c r="D11" s="138"/>
      <c r="E11" s="142"/>
      <c r="F11" s="72"/>
    </row>
    <row r="12" spans="1:6" ht="16.5" thickBot="1" x14ac:dyDescent="0.35">
      <c r="B12" s="100" t="s">
        <v>8</v>
      </c>
      <c r="C12" s="141"/>
      <c r="D12" s="138"/>
      <c r="E12" s="142"/>
      <c r="F12" s="143"/>
    </row>
    <row r="13" spans="1:6" ht="15.75" x14ac:dyDescent="0.3">
      <c r="A13" s="247"/>
      <c r="B13" s="99" t="s">
        <v>9</v>
      </c>
      <c r="C13" s="98" t="s">
        <v>10</v>
      </c>
      <c r="D13" s="97" t="s">
        <v>11</v>
      </c>
      <c r="E13" s="98" t="s">
        <v>12</v>
      </c>
      <c r="F13" s="96" t="s">
        <v>13</v>
      </c>
    </row>
    <row r="14" spans="1:6" s="164" customFormat="1" ht="15.75" x14ac:dyDescent="0.3">
      <c r="A14" s="247"/>
      <c r="B14" s="103">
        <v>620010</v>
      </c>
      <c r="C14" s="103" t="s">
        <v>195</v>
      </c>
      <c r="D14" s="103">
        <v>1</v>
      </c>
      <c r="E14" s="158">
        <v>33612</v>
      </c>
      <c r="F14" s="158">
        <f>D14*E14</f>
        <v>33612</v>
      </c>
    </row>
    <row r="15" spans="1:6" s="164" customFormat="1" ht="15.75" x14ac:dyDescent="0.3">
      <c r="A15" s="247"/>
      <c r="B15" s="103"/>
      <c r="C15" s="144"/>
      <c r="D15" s="103"/>
      <c r="E15" s="104" t="s">
        <v>14</v>
      </c>
      <c r="F15" s="121">
        <f>SUM(F14)</f>
        <v>33612</v>
      </c>
    </row>
    <row r="16" spans="1:6" ht="15.75" thickBot="1" x14ac:dyDescent="0.3"/>
    <row r="17" spans="2:9" ht="15.75" thickBot="1" x14ac:dyDescent="0.3">
      <c r="B17" s="73" t="s">
        <v>9</v>
      </c>
      <c r="C17" s="129" t="s">
        <v>82</v>
      </c>
      <c r="D17" s="130"/>
      <c r="E17" s="131"/>
      <c r="F17" s="71"/>
    </row>
    <row r="18" spans="2:9" ht="15.75" x14ac:dyDescent="0.3">
      <c r="B18" s="113" t="s">
        <v>0</v>
      </c>
      <c r="C18" s="135" t="s">
        <v>212</v>
      </c>
      <c r="D18" s="138"/>
      <c r="E18" s="299" t="s">
        <v>22</v>
      </c>
      <c r="F18" s="72"/>
    </row>
    <row r="19" spans="2:9" ht="15.75" x14ac:dyDescent="0.3">
      <c r="B19" s="114" t="s">
        <v>1</v>
      </c>
      <c r="C19" s="133" t="s">
        <v>213</v>
      </c>
      <c r="D19" s="134"/>
      <c r="E19" s="102"/>
      <c r="F19" s="72"/>
      <c r="I19" s="165"/>
    </row>
    <row r="20" spans="2:9" ht="15.75" x14ac:dyDescent="0.3">
      <c r="B20" s="114" t="s">
        <v>2</v>
      </c>
      <c r="C20" s="135">
        <v>148761</v>
      </c>
      <c r="D20" s="136"/>
      <c r="E20" s="137" t="s">
        <v>100</v>
      </c>
      <c r="F20" s="72"/>
    </row>
    <row r="21" spans="2:9" ht="15.75" x14ac:dyDescent="0.3">
      <c r="B21" s="114" t="s">
        <v>3</v>
      </c>
      <c r="C21" s="135"/>
      <c r="D21" s="138"/>
      <c r="E21" s="139" t="s">
        <v>216</v>
      </c>
      <c r="F21" s="72"/>
    </row>
    <row r="22" spans="2:9" ht="15.75" x14ac:dyDescent="0.3">
      <c r="B22" s="79" t="s">
        <v>80</v>
      </c>
      <c r="C22" s="140">
        <v>17242</v>
      </c>
      <c r="D22" s="138"/>
      <c r="E22" s="72"/>
      <c r="F22" s="72"/>
    </row>
    <row r="23" spans="2:9" s="70" customFormat="1" ht="15.75" x14ac:dyDescent="0.3">
      <c r="B23" s="114" t="s">
        <v>4</v>
      </c>
      <c r="C23" s="135" t="s">
        <v>215</v>
      </c>
      <c r="D23" s="138"/>
      <c r="E23" s="72"/>
      <c r="F23" s="72"/>
    </row>
    <row r="24" spans="2:9" s="70" customFormat="1" ht="15.75" x14ac:dyDescent="0.3">
      <c r="B24" s="100" t="s">
        <v>6</v>
      </c>
      <c r="C24" s="141" t="s">
        <v>215</v>
      </c>
      <c r="D24" s="138"/>
      <c r="E24" s="142"/>
      <c r="F24" s="72"/>
    </row>
    <row r="25" spans="2:9" ht="15.75" x14ac:dyDescent="0.3">
      <c r="B25" s="100" t="s">
        <v>7</v>
      </c>
      <c r="C25" s="141"/>
      <c r="D25" s="138"/>
      <c r="E25" s="142"/>
      <c r="F25" s="72"/>
    </row>
    <row r="26" spans="2:9" ht="16.5" thickBot="1" x14ac:dyDescent="0.35">
      <c r="B26" s="100" t="s">
        <v>8</v>
      </c>
      <c r="C26" s="141"/>
      <c r="D26" s="138"/>
      <c r="E26" s="142"/>
      <c r="F26" s="143"/>
    </row>
    <row r="27" spans="2:9" ht="16.5" thickBot="1" x14ac:dyDescent="0.35">
      <c r="B27" s="63" t="s">
        <v>9</v>
      </c>
      <c r="C27" s="64" t="s">
        <v>10</v>
      </c>
      <c r="D27" s="65" t="s">
        <v>11</v>
      </c>
      <c r="E27" s="64" t="s">
        <v>12</v>
      </c>
      <c r="F27" s="66" t="s">
        <v>13</v>
      </c>
    </row>
    <row r="28" spans="2:9" x14ac:dyDescent="0.25">
      <c r="B28" s="124">
        <v>111110000</v>
      </c>
      <c r="C28" s="101" t="s">
        <v>214</v>
      </c>
      <c r="D28" s="101">
        <v>1</v>
      </c>
      <c r="E28" s="41">
        <v>1133608</v>
      </c>
      <c r="F28" s="67">
        <f>D28*E28</f>
        <v>1133608</v>
      </c>
    </row>
    <row r="29" spans="2:9" ht="15.75" x14ac:dyDescent="0.3">
      <c r="B29" s="103"/>
      <c r="C29" s="144"/>
      <c r="D29" s="103"/>
      <c r="E29" s="104" t="s">
        <v>14</v>
      </c>
      <c r="F29" s="105">
        <f>SUM(F28:F28)</f>
        <v>1133608</v>
      </c>
    </row>
    <row r="31" spans="2:9" s="70" customFormat="1" ht="15.75" thickBot="1" x14ac:dyDescent="0.3">
      <c r="B31"/>
      <c r="C31"/>
      <c r="D31"/>
      <c r="E31"/>
      <c r="F31"/>
    </row>
    <row r="32" spans="2:9" ht="15.75" thickBot="1" x14ac:dyDescent="0.3">
      <c r="B32" s="73"/>
      <c r="C32" s="74" t="s">
        <v>83</v>
      </c>
      <c r="D32" s="130"/>
      <c r="E32" s="131"/>
      <c r="F32" s="71"/>
    </row>
    <row r="33" spans="2:6" ht="15.75" x14ac:dyDescent="0.3">
      <c r="B33" s="113" t="s">
        <v>0</v>
      </c>
      <c r="C33" s="132" t="s">
        <v>222</v>
      </c>
      <c r="D33" s="138"/>
      <c r="E33" s="149" t="s">
        <v>22</v>
      </c>
      <c r="F33" s="72"/>
    </row>
    <row r="34" spans="2:6" ht="15.75" x14ac:dyDescent="0.3">
      <c r="B34" s="114" t="s">
        <v>1</v>
      </c>
      <c r="C34" s="133" t="s">
        <v>208</v>
      </c>
      <c r="D34" s="134"/>
      <c r="E34" s="102"/>
      <c r="F34" s="72"/>
    </row>
    <row r="35" spans="2:6" ht="15.75" x14ac:dyDescent="0.3">
      <c r="B35" s="114" t="s">
        <v>2</v>
      </c>
      <c r="C35" s="135">
        <v>148088</v>
      </c>
      <c r="D35" s="136"/>
      <c r="E35" s="137" t="s">
        <v>100</v>
      </c>
      <c r="F35" s="72"/>
    </row>
    <row r="36" spans="2:6" ht="15.75" x14ac:dyDescent="0.3">
      <c r="B36" s="114" t="s">
        <v>3</v>
      </c>
      <c r="C36" s="135"/>
      <c r="D36" s="138"/>
      <c r="E36" s="139"/>
      <c r="F36" s="72"/>
    </row>
    <row r="37" spans="2:6" ht="15.75" x14ac:dyDescent="0.3">
      <c r="B37" s="79" t="s">
        <v>80</v>
      </c>
      <c r="C37" s="140">
        <v>16682</v>
      </c>
      <c r="D37" s="138"/>
      <c r="E37" s="72"/>
      <c r="F37" s="72"/>
    </row>
    <row r="38" spans="2:6" ht="15.75" x14ac:dyDescent="0.3">
      <c r="B38" s="114" t="s">
        <v>4</v>
      </c>
      <c r="C38" s="135">
        <v>1195</v>
      </c>
      <c r="D38" s="138"/>
      <c r="E38" s="72"/>
      <c r="F38" s="72"/>
    </row>
    <row r="39" spans="2:6" ht="15.75" x14ac:dyDescent="0.3">
      <c r="B39" s="100" t="s">
        <v>6</v>
      </c>
      <c r="C39" s="141">
        <v>1744</v>
      </c>
      <c r="D39" s="138"/>
      <c r="E39" s="142"/>
      <c r="F39" s="72"/>
    </row>
    <row r="40" spans="2:6" s="70" customFormat="1" ht="15.75" x14ac:dyDescent="0.3">
      <c r="B40" s="100" t="s">
        <v>7</v>
      </c>
      <c r="C40" s="141"/>
      <c r="D40" s="138"/>
      <c r="E40" s="142"/>
      <c r="F40" s="72"/>
    </row>
    <row r="41" spans="2:6" ht="15.75" x14ac:dyDescent="0.3">
      <c r="B41" s="100" t="s">
        <v>8</v>
      </c>
      <c r="C41" s="141"/>
      <c r="D41" s="138"/>
      <c r="E41" s="142"/>
      <c r="F41" s="143"/>
    </row>
    <row r="42" spans="2:6" ht="15.75" x14ac:dyDescent="0.3">
      <c r="B42" s="103" t="s">
        <v>9</v>
      </c>
      <c r="C42" s="103" t="s">
        <v>10</v>
      </c>
      <c r="D42" s="103" t="s">
        <v>11</v>
      </c>
      <c r="E42" s="103" t="s">
        <v>12</v>
      </c>
      <c r="F42" s="103" t="s">
        <v>13</v>
      </c>
    </row>
    <row r="43" spans="2:6" s="164" customFormat="1" ht="15.75" x14ac:dyDescent="0.3">
      <c r="B43" s="62">
        <v>555012</v>
      </c>
      <c r="C43" s="62" t="s">
        <v>223</v>
      </c>
      <c r="D43" s="62">
        <v>1</v>
      </c>
      <c r="E43" s="313">
        <v>2414500</v>
      </c>
      <c r="F43" s="313">
        <f>D43*E43</f>
        <v>2414500</v>
      </c>
    </row>
    <row r="44" spans="2:6" s="164" customFormat="1" ht="15.75" x14ac:dyDescent="0.3">
      <c r="B44" s="62">
        <v>272061</v>
      </c>
      <c r="C44" s="62" t="s">
        <v>224</v>
      </c>
      <c r="D44" s="62">
        <v>1</v>
      </c>
      <c r="E44" s="313">
        <v>200000</v>
      </c>
      <c r="F44" s="313">
        <f t="shared" ref="F44:F48" si="0">D44*E44</f>
        <v>200000</v>
      </c>
    </row>
    <row r="45" spans="2:6" s="164" customFormat="1" ht="15.75" x14ac:dyDescent="0.3">
      <c r="B45" s="62">
        <v>283661</v>
      </c>
      <c r="C45" s="62" t="s">
        <v>225</v>
      </c>
      <c r="D45" s="62">
        <v>1</v>
      </c>
      <c r="E45" s="313">
        <v>390000</v>
      </c>
      <c r="F45" s="313">
        <f t="shared" si="0"/>
        <v>390000</v>
      </c>
    </row>
    <row r="46" spans="2:6" s="164" customFormat="1" ht="15.75" x14ac:dyDescent="0.3">
      <c r="B46" s="62">
        <v>28456</v>
      </c>
      <c r="C46" s="62" t="s">
        <v>226</v>
      </c>
      <c r="D46" s="62">
        <v>1</v>
      </c>
      <c r="E46" s="313">
        <v>1200000</v>
      </c>
      <c r="F46" s="313">
        <f t="shared" si="0"/>
        <v>1200000</v>
      </c>
    </row>
    <row r="47" spans="2:6" s="164" customFormat="1" ht="15.75" x14ac:dyDescent="0.3">
      <c r="B47" s="62">
        <v>28463</v>
      </c>
      <c r="C47" s="62" t="s">
        <v>227</v>
      </c>
      <c r="D47" s="62">
        <v>1</v>
      </c>
      <c r="E47" s="313">
        <v>200000</v>
      </c>
      <c r="F47" s="313">
        <f t="shared" si="0"/>
        <v>200000</v>
      </c>
    </row>
    <row r="48" spans="2:6" ht="15.75" x14ac:dyDescent="0.3">
      <c r="B48" s="75">
        <v>284631</v>
      </c>
      <c r="C48" s="76" t="s">
        <v>228</v>
      </c>
      <c r="D48" s="75">
        <v>1</v>
      </c>
      <c r="E48" s="314">
        <v>450000</v>
      </c>
      <c r="F48" s="313">
        <f t="shared" si="0"/>
        <v>450000</v>
      </c>
    </row>
    <row r="49" spans="2:6" ht="15.75" x14ac:dyDescent="0.3">
      <c r="B49" s="103"/>
      <c r="C49" s="144"/>
      <c r="D49" s="103"/>
      <c r="E49" s="104" t="s">
        <v>14</v>
      </c>
      <c r="F49" s="105">
        <f>SUM(F43:F48)</f>
        <v>4854500</v>
      </c>
    </row>
    <row r="51" spans="2:6" s="70" customFormat="1" ht="15.75" thickBot="1" x14ac:dyDescent="0.3">
      <c r="B51"/>
      <c r="C51"/>
      <c r="D51"/>
      <c r="E51"/>
      <c r="F51"/>
    </row>
    <row r="52" spans="2:6" s="70" customFormat="1" ht="15.75" thickBot="1" x14ac:dyDescent="0.3">
      <c r="B52" s="73"/>
      <c r="C52" s="74" t="s">
        <v>84</v>
      </c>
      <c r="D52" s="130"/>
      <c r="E52" s="131"/>
      <c r="F52" s="71"/>
    </row>
    <row r="53" spans="2:6" s="70" customFormat="1" ht="15.75" x14ac:dyDescent="0.3">
      <c r="B53" s="113" t="s">
        <v>0</v>
      </c>
      <c r="C53" s="132"/>
      <c r="D53" s="138"/>
      <c r="E53" s="149" t="s">
        <v>22</v>
      </c>
      <c r="F53" s="72"/>
    </row>
    <row r="54" spans="2:6" s="70" customFormat="1" ht="15.75" x14ac:dyDescent="0.3">
      <c r="B54" s="114" t="s">
        <v>1</v>
      </c>
      <c r="C54" s="133" t="s">
        <v>161</v>
      </c>
      <c r="D54" s="134"/>
      <c r="E54" s="102"/>
      <c r="F54" s="72"/>
    </row>
    <row r="55" spans="2:6" ht="15.75" x14ac:dyDescent="0.3">
      <c r="B55" s="114" t="s">
        <v>2</v>
      </c>
      <c r="C55" s="135"/>
      <c r="D55" s="136"/>
      <c r="E55" s="137" t="s">
        <v>100</v>
      </c>
      <c r="F55" s="72"/>
    </row>
    <row r="56" spans="2:6" ht="15.75" x14ac:dyDescent="0.3">
      <c r="B56" s="114" t="s">
        <v>3</v>
      </c>
      <c r="C56" s="135"/>
      <c r="D56" s="138"/>
      <c r="E56" s="139" t="s">
        <v>218</v>
      </c>
      <c r="F56" s="72"/>
    </row>
    <row r="57" spans="2:6" s="70" customFormat="1" ht="15.75" x14ac:dyDescent="0.3">
      <c r="B57" s="79" t="s">
        <v>80</v>
      </c>
      <c r="C57" s="140" t="s">
        <v>217</v>
      </c>
      <c r="D57" s="138"/>
      <c r="E57" s="72"/>
      <c r="F57" s="72"/>
    </row>
    <row r="58" spans="2:6" ht="15.75" x14ac:dyDescent="0.3">
      <c r="B58" s="114" t="s">
        <v>4</v>
      </c>
      <c r="C58" s="135">
        <v>16820</v>
      </c>
      <c r="D58" s="138"/>
      <c r="E58" s="72"/>
      <c r="F58" s="72"/>
    </row>
    <row r="59" spans="2:6" ht="15.75" x14ac:dyDescent="0.3">
      <c r="B59" s="100" t="s">
        <v>6</v>
      </c>
      <c r="C59" s="141">
        <v>801</v>
      </c>
      <c r="D59" s="138"/>
      <c r="E59" s="142"/>
      <c r="F59" s="72"/>
    </row>
    <row r="60" spans="2:6" ht="15.75" x14ac:dyDescent="0.3">
      <c r="B60" s="100" t="s">
        <v>7</v>
      </c>
      <c r="C60" s="141"/>
      <c r="D60" s="138"/>
      <c r="E60" s="142"/>
      <c r="F60" s="72"/>
    </row>
    <row r="61" spans="2:6" ht="15.75" x14ac:dyDescent="0.3">
      <c r="B61" s="100" t="s">
        <v>8</v>
      </c>
      <c r="C61" s="141"/>
      <c r="D61" s="138"/>
      <c r="E61" s="142"/>
      <c r="F61" s="143"/>
    </row>
    <row r="62" spans="2:6" ht="15.75" x14ac:dyDescent="0.3">
      <c r="B62" s="103" t="s">
        <v>9</v>
      </c>
      <c r="C62" s="103" t="s">
        <v>10</v>
      </c>
      <c r="D62" s="103" t="s">
        <v>11</v>
      </c>
      <c r="E62" s="103" t="s">
        <v>12</v>
      </c>
      <c r="F62" s="103" t="s">
        <v>13</v>
      </c>
    </row>
    <row r="63" spans="2:6" x14ac:dyDescent="0.25">
      <c r="B63" s="75"/>
      <c r="C63" s="76"/>
      <c r="D63" s="75">
        <v>1</v>
      </c>
      <c r="E63" s="77">
        <v>12680000</v>
      </c>
      <c r="F63" s="78">
        <f>D63*E63</f>
        <v>12680000</v>
      </c>
    </row>
    <row r="64" spans="2:6" ht="15.75" x14ac:dyDescent="0.3">
      <c r="B64" s="103"/>
      <c r="C64" s="144"/>
      <c r="D64" s="103"/>
      <c r="E64" s="104" t="s">
        <v>14</v>
      </c>
      <c r="F64" s="105">
        <f>SUM(F63:F63)</f>
        <v>12680000</v>
      </c>
    </row>
    <row r="66" spans="2:7" s="70" customFormat="1" ht="15.75" thickBot="1" x14ac:dyDescent="0.3">
      <c r="B66"/>
      <c r="C66"/>
      <c r="D66"/>
      <c r="E66"/>
      <c r="F66"/>
    </row>
    <row r="67" spans="2:7" ht="15.75" thickBot="1" x14ac:dyDescent="0.3">
      <c r="B67" s="73"/>
      <c r="C67" s="74" t="s">
        <v>85</v>
      </c>
      <c r="D67" s="130"/>
      <c r="E67" s="131"/>
      <c r="F67" s="71"/>
    </row>
    <row r="68" spans="2:7" ht="15.75" x14ac:dyDescent="0.3">
      <c r="B68" s="113" t="s">
        <v>0</v>
      </c>
      <c r="C68" s="135" t="s">
        <v>212</v>
      </c>
      <c r="D68" s="138"/>
      <c r="E68" s="299" t="s">
        <v>22</v>
      </c>
      <c r="F68" s="72"/>
    </row>
    <row r="69" spans="2:7" ht="15.75" x14ac:dyDescent="0.3">
      <c r="B69" s="114" t="s">
        <v>1</v>
      </c>
      <c r="C69" s="133" t="s">
        <v>213</v>
      </c>
      <c r="D69" s="134"/>
      <c r="E69" s="102"/>
      <c r="F69" s="72"/>
    </row>
    <row r="70" spans="2:7" ht="15.75" x14ac:dyDescent="0.3">
      <c r="B70" s="114" t="s">
        <v>2</v>
      </c>
      <c r="C70" s="135">
        <v>148865</v>
      </c>
      <c r="D70" s="136"/>
      <c r="E70" s="137" t="s">
        <v>100</v>
      </c>
      <c r="F70" s="72"/>
    </row>
    <row r="71" spans="2:7" ht="15.75" x14ac:dyDescent="0.3">
      <c r="B71" s="114" t="s">
        <v>3</v>
      </c>
      <c r="C71" s="135"/>
      <c r="D71" s="138"/>
      <c r="E71" s="139"/>
      <c r="F71" s="72"/>
    </row>
    <row r="72" spans="2:7" ht="15.75" x14ac:dyDescent="0.3">
      <c r="B72" s="79" t="s">
        <v>80</v>
      </c>
      <c r="C72" s="140">
        <v>17376</v>
      </c>
      <c r="D72" s="138"/>
      <c r="E72" s="72"/>
      <c r="F72" s="72"/>
      <c r="G72" t="s">
        <v>102</v>
      </c>
    </row>
    <row r="73" spans="2:7" ht="15.75" x14ac:dyDescent="0.3">
      <c r="B73" s="114" t="s">
        <v>4</v>
      </c>
      <c r="C73" s="135" t="s">
        <v>215</v>
      </c>
      <c r="D73" s="138"/>
      <c r="E73" s="72"/>
      <c r="F73" s="72"/>
    </row>
    <row r="74" spans="2:7" ht="15.75" x14ac:dyDescent="0.3">
      <c r="B74" s="100" t="s">
        <v>6</v>
      </c>
      <c r="C74" s="141" t="s">
        <v>215</v>
      </c>
      <c r="D74" s="138"/>
      <c r="E74" s="142"/>
      <c r="F74" s="72"/>
    </row>
    <row r="75" spans="2:7" ht="15.75" x14ac:dyDescent="0.3">
      <c r="B75" s="100" t="s">
        <v>7</v>
      </c>
      <c r="C75" s="141"/>
      <c r="D75" s="138"/>
      <c r="E75" s="142"/>
      <c r="F75" s="72"/>
    </row>
    <row r="76" spans="2:7" ht="16.5" thickBot="1" x14ac:dyDescent="0.35">
      <c r="B76" s="100" t="s">
        <v>8</v>
      </c>
      <c r="C76" s="141"/>
      <c r="D76" s="138"/>
      <c r="E76" s="142"/>
      <c r="F76" s="143"/>
    </row>
    <row r="77" spans="2:7" ht="16.5" thickBot="1" x14ac:dyDescent="0.35">
      <c r="B77" s="63" t="s">
        <v>9</v>
      </c>
      <c r="C77" s="64" t="s">
        <v>10</v>
      </c>
      <c r="D77" s="65" t="s">
        <v>11</v>
      </c>
      <c r="E77" s="64" t="s">
        <v>12</v>
      </c>
      <c r="F77" s="66" t="s">
        <v>13</v>
      </c>
    </row>
    <row r="78" spans="2:7" x14ac:dyDescent="0.25">
      <c r="B78" s="124">
        <v>111110000</v>
      </c>
      <c r="C78" s="101" t="s">
        <v>214</v>
      </c>
      <c r="D78" s="101">
        <v>1</v>
      </c>
      <c r="E78" s="41">
        <v>1245129</v>
      </c>
      <c r="F78" s="67">
        <f>D78*E78</f>
        <v>1245129</v>
      </c>
    </row>
    <row r="79" spans="2:7" ht="15.75" x14ac:dyDescent="0.3">
      <c r="B79" s="103"/>
      <c r="C79" s="144"/>
      <c r="D79" s="103"/>
      <c r="E79" s="104" t="s">
        <v>14</v>
      </c>
      <c r="F79" s="105">
        <f>SUM(F78:F78)</f>
        <v>1245129</v>
      </c>
    </row>
    <row r="82" spans="2:6" s="70" customFormat="1" x14ac:dyDescent="0.25">
      <c r="B82"/>
      <c r="C82"/>
      <c r="D82"/>
      <c r="E82" s="60" t="s">
        <v>76</v>
      </c>
      <c r="F82" s="55" t="e">
        <f>F79+F64+F49+F29+#REF!</f>
        <v>#REF!</v>
      </c>
    </row>
  </sheetData>
  <mergeCells count="1">
    <mergeCell ref="D4:F4"/>
  </mergeCells>
  <pageMargins left="0.7" right="0.7" top="0.75" bottom="0.75" header="0.3" footer="0.3"/>
  <pageSetup paperSize="9" scale="5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79"/>
  <sheetViews>
    <sheetView workbookViewId="0">
      <selection activeCell="B15" sqref="B15"/>
    </sheetView>
  </sheetViews>
  <sheetFormatPr baseColWidth="10" defaultRowHeight="15" x14ac:dyDescent="0.25"/>
  <cols>
    <col min="2" max="2" width="31.7109375" customWidth="1"/>
    <col min="3" max="3" width="40" customWidth="1"/>
    <col min="4" max="4" width="10.42578125" customWidth="1"/>
    <col min="5" max="5" width="14.85546875" customWidth="1"/>
    <col min="6" max="6" width="14.28515625" customWidth="1"/>
  </cols>
  <sheetData>
    <row r="3" spans="2:6" ht="15.75" thickBot="1" x14ac:dyDescent="0.3"/>
    <row r="4" spans="2:6" ht="15.75" thickBot="1" x14ac:dyDescent="0.3">
      <c r="B4" s="73"/>
      <c r="C4" s="74" t="s">
        <v>108</v>
      </c>
      <c r="D4" s="130"/>
      <c r="E4" s="131"/>
      <c r="F4" s="71"/>
    </row>
    <row r="5" spans="2:6" ht="15.75" x14ac:dyDescent="0.3">
      <c r="B5" s="113" t="s">
        <v>0</v>
      </c>
      <c r="C5" s="154"/>
      <c r="D5" s="319"/>
      <c r="E5" s="316"/>
      <c r="F5" s="316"/>
    </row>
    <row r="6" spans="2:6" ht="15.75" x14ac:dyDescent="0.3">
      <c r="B6" s="114" t="s">
        <v>1</v>
      </c>
      <c r="C6" s="155"/>
      <c r="D6" s="134"/>
      <c r="E6" s="102"/>
      <c r="F6" s="72"/>
    </row>
    <row r="7" spans="2:6" ht="15.75" x14ac:dyDescent="0.3">
      <c r="B7" s="114" t="s">
        <v>2</v>
      </c>
      <c r="C7" s="135"/>
      <c r="D7" s="136"/>
      <c r="E7" s="137" t="s">
        <v>100</v>
      </c>
      <c r="F7" s="72"/>
    </row>
    <row r="8" spans="2:6" ht="15.75" x14ac:dyDescent="0.3">
      <c r="B8" s="114" t="s">
        <v>3</v>
      </c>
      <c r="C8" s="135"/>
      <c r="D8" s="138"/>
      <c r="E8" s="139"/>
      <c r="F8" s="72"/>
    </row>
    <row r="9" spans="2:6" ht="15.75" x14ac:dyDescent="0.3">
      <c r="B9" s="79" t="s">
        <v>80</v>
      </c>
      <c r="C9" s="140"/>
      <c r="D9" s="138"/>
      <c r="E9" s="72"/>
      <c r="F9" s="72"/>
    </row>
    <row r="10" spans="2:6" ht="15.75" x14ac:dyDescent="0.3">
      <c r="B10" s="114" t="s">
        <v>4</v>
      </c>
      <c r="C10" s="135"/>
      <c r="D10" s="138"/>
      <c r="E10" s="72"/>
      <c r="F10" s="72"/>
    </row>
    <row r="11" spans="2:6" ht="15.75" x14ac:dyDescent="0.3">
      <c r="B11" s="100" t="s">
        <v>6</v>
      </c>
      <c r="C11" s="141"/>
      <c r="D11" s="138"/>
      <c r="E11" s="142"/>
      <c r="F11" s="72"/>
    </row>
    <row r="12" spans="2:6" ht="15.75" x14ac:dyDescent="0.3">
      <c r="B12" s="100" t="s">
        <v>7</v>
      </c>
      <c r="C12" s="141"/>
      <c r="D12" s="138"/>
      <c r="E12" s="142"/>
      <c r="F12" s="72"/>
    </row>
    <row r="13" spans="2:6" ht="16.5" thickBot="1" x14ac:dyDescent="0.35">
      <c r="B13" s="100" t="s">
        <v>8</v>
      </c>
      <c r="C13" s="141"/>
      <c r="D13" s="138"/>
      <c r="E13" s="142"/>
      <c r="F13" s="143"/>
    </row>
    <row r="14" spans="2:6" ht="15.75" x14ac:dyDescent="0.3">
      <c r="B14" s="99" t="s">
        <v>9</v>
      </c>
      <c r="C14" s="98" t="s">
        <v>10</v>
      </c>
      <c r="D14" s="97" t="s">
        <v>11</v>
      </c>
      <c r="E14" s="98" t="s">
        <v>12</v>
      </c>
      <c r="F14" s="96" t="s">
        <v>13</v>
      </c>
    </row>
    <row r="15" spans="2:6" x14ac:dyDescent="0.25">
      <c r="B15" s="101"/>
      <c r="C15" s="101"/>
      <c r="D15" s="101"/>
      <c r="E15" s="241"/>
      <c r="F15" s="123"/>
    </row>
    <row r="16" spans="2:6" ht="15.75" x14ac:dyDescent="0.3">
      <c r="B16" s="103"/>
      <c r="C16" s="103"/>
      <c r="D16" s="103"/>
      <c r="E16" s="104" t="s">
        <v>14</v>
      </c>
      <c r="F16" s="119">
        <f>SUM(F15:F15)</f>
        <v>0</v>
      </c>
    </row>
    <row r="17" spans="2:6" x14ac:dyDescent="0.25">
      <c r="B17" s="70"/>
      <c r="C17" s="70"/>
      <c r="D17" s="70"/>
      <c r="E17" s="70"/>
      <c r="F17" s="70"/>
    </row>
    <row r="18" spans="2:6" ht="15.75" thickBot="1" x14ac:dyDescent="0.3">
      <c r="B18" s="70"/>
      <c r="C18" s="70"/>
      <c r="D18" s="70"/>
      <c r="E18" s="70"/>
      <c r="F18" s="70"/>
    </row>
    <row r="19" spans="2:6" ht="15.75" thickBot="1" x14ac:dyDescent="0.3">
      <c r="B19" s="73"/>
      <c r="C19" s="74" t="s">
        <v>109</v>
      </c>
      <c r="D19" s="130"/>
      <c r="E19" s="131"/>
      <c r="F19" s="71"/>
    </row>
    <row r="20" spans="2:6" ht="15.75" x14ac:dyDescent="0.3">
      <c r="B20" s="113" t="s">
        <v>0</v>
      </c>
      <c r="C20" s="154"/>
      <c r="D20" s="319"/>
      <c r="E20" s="316"/>
      <c r="F20" s="316"/>
    </row>
    <row r="21" spans="2:6" ht="15.75" x14ac:dyDescent="0.3">
      <c r="B21" s="114" t="s">
        <v>1</v>
      </c>
      <c r="C21" s="155"/>
      <c r="D21" s="134"/>
      <c r="E21" s="102"/>
      <c r="F21" s="72"/>
    </row>
    <row r="22" spans="2:6" ht="15.75" x14ac:dyDescent="0.3">
      <c r="B22" s="114" t="s">
        <v>2</v>
      </c>
      <c r="C22" s="135"/>
      <c r="D22" s="136"/>
      <c r="E22" s="137" t="s">
        <v>100</v>
      </c>
      <c r="F22" s="72"/>
    </row>
    <row r="23" spans="2:6" ht="15.75" x14ac:dyDescent="0.3">
      <c r="B23" s="114" t="s">
        <v>3</v>
      </c>
      <c r="C23" s="135"/>
      <c r="D23" s="138"/>
      <c r="E23" s="139"/>
      <c r="F23" s="72"/>
    </row>
    <row r="24" spans="2:6" ht="15.75" x14ac:dyDescent="0.3">
      <c r="B24" s="79" t="s">
        <v>80</v>
      </c>
      <c r="C24" s="140"/>
      <c r="D24" s="138"/>
      <c r="E24" s="72"/>
      <c r="F24" s="72"/>
    </row>
    <row r="25" spans="2:6" ht="15.75" x14ac:dyDescent="0.3">
      <c r="B25" s="114" t="s">
        <v>4</v>
      </c>
      <c r="C25" s="150"/>
      <c r="D25" s="138"/>
      <c r="E25" s="72"/>
      <c r="F25" s="72"/>
    </row>
    <row r="26" spans="2:6" ht="15.75" x14ac:dyDescent="0.3">
      <c r="B26" s="100" t="s">
        <v>6</v>
      </c>
      <c r="C26" s="151"/>
      <c r="D26" s="138"/>
      <c r="E26" s="142"/>
      <c r="F26" s="72"/>
    </row>
    <row r="27" spans="2:6" ht="15.75" x14ac:dyDescent="0.3">
      <c r="B27" s="100" t="s">
        <v>7</v>
      </c>
      <c r="C27" s="141"/>
      <c r="D27" s="138"/>
      <c r="E27" s="142"/>
      <c r="F27" s="72"/>
    </row>
    <row r="28" spans="2:6" ht="16.5" thickBot="1" x14ac:dyDescent="0.35">
      <c r="B28" s="100" t="s">
        <v>8</v>
      </c>
      <c r="C28" s="141"/>
      <c r="D28" s="138"/>
      <c r="E28" s="142"/>
      <c r="F28" s="143"/>
    </row>
    <row r="29" spans="2:6" ht="15.75" x14ac:dyDescent="0.3">
      <c r="B29" s="99" t="s">
        <v>9</v>
      </c>
      <c r="C29" s="98" t="s">
        <v>10</v>
      </c>
      <c r="D29" s="97" t="s">
        <v>11</v>
      </c>
      <c r="E29" s="98" t="s">
        <v>12</v>
      </c>
      <c r="F29" s="96" t="s">
        <v>13</v>
      </c>
    </row>
    <row r="30" spans="2:6" x14ac:dyDescent="0.25">
      <c r="B30" s="101"/>
      <c r="C30" s="101"/>
      <c r="D30" s="101"/>
      <c r="E30" s="107"/>
      <c r="F30" s="122"/>
    </row>
    <row r="31" spans="2:6" ht="15.75" x14ac:dyDescent="0.3">
      <c r="B31" s="103"/>
      <c r="C31" s="103"/>
      <c r="D31" s="103"/>
      <c r="E31" s="104" t="s">
        <v>14</v>
      </c>
      <c r="F31" s="121">
        <f>SUM(F30:F30)</f>
        <v>0</v>
      </c>
    </row>
    <row r="32" spans="2:6" x14ac:dyDescent="0.25">
      <c r="B32" s="70"/>
      <c r="C32" s="70"/>
      <c r="D32" s="70"/>
      <c r="E32" s="70"/>
      <c r="F32" s="70"/>
    </row>
    <row r="33" spans="2:6" ht="15.75" thickBot="1" x14ac:dyDescent="0.3">
      <c r="B33" s="70"/>
      <c r="C33" s="70"/>
      <c r="D33" s="70"/>
      <c r="E33" s="70"/>
      <c r="F33" s="70"/>
    </row>
    <row r="34" spans="2:6" ht="15.75" thickBot="1" x14ac:dyDescent="0.3">
      <c r="B34" s="73"/>
      <c r="C34" s="74" t="s">
        <v>110</v>
      </c>
      <c r="D34" s="130"/>
      <c r="E34" s="131"/>
      <c r="F34" s="71"/>
    </row>
    <row r="35" spans="2:6" ht="15.75" x14ac:dyDescent="0.3">
      <c r="B35" s="113" t="s">
        <v>0</v>
      </c>
      <c r="C35" s="135"/>
      <c r="D35" s="319"/>
      <c r="E35" s="315"/>
      <c r="F35" s="315"/>
    </row>
    <row r="36" spans="2:6" ht="15.75" x14ac:dyDescent="0.3">
      <c r="B36" s="114" t="s">
        <v>1</v>
      </c>
      <c r="C36" s="133"/>
      <c r="D36" s="134"/>
      <c r="E36" s="102"/>
      <c r="F36" s="72"/>
    </row>
    <row r="37" spans="2:6" ht="15.75" x14ac:dyDescent="0.3">
      <c r="B37" s="114" t="s">
        <v>2</v>
      </c>
      <c r="C37" s="135"/>
      <c r="D37" s="136"/>
      <c r="E37" s="137" t="s">
        <v>100</v>
      </c>
      <c r="F37" s="72"/>
    </row>
    <row r="38" spans="2:6" ht="15.75" x14ac:dyDescent="0.3">
      <c r="B38" s="114" t="s">
        <v>3</v>
      </c>
      <c r="C38" s="135"/>
      <c r="D38" s="138"/>
      <c r="E38" s="139"/>
      <c r="F38" s="72"/>
    </row>
    <row r="39" spans="2:6" ht="15.75" x14ac:dyDescent="0.3">
      <c r="B39" s="79" t="s">
        <v>80</v>
      </c>
      <c r="C39" s="140"/>
      <c r="D39" s="138"/>
      <c r="E39" s="72"/>
      <c r="F39" s="72"/>
    </row>
    <row r="40" spans="2:6" ht="15.75" x14ac:dyDescent="0.3">
      <c r="B40" s="114" t="s">
        <v>4</v>
      </c>
      <c r="C40" s="135"/>
      <c r="D40" s="138"/>
      <c r="E40" s="72"/>
      <c r="F40" s="72"/>
    </row>
    <row r="41" spans="2:6" ht="15.75" x14ac:dyDescent="0.3">
      <c r="B41" s="100" t="s">
        <v>6</v>
      </c>
      <c r="C41" s="141"/>
      <c r="D41" s="138"/>
      <c r="E41" s="142"/>
      <c r="F41" s="72"/>
    </row>
    <row r="42" spans="2:6" ht="15.75" x14ac:dyDescent="0.3">
      <c r="B42" s="100" t="s">
        <v>7</v>
      </c>
      <c r="C42" s="141"/>
      <c r="D42" s="138"/>
      <c r="E42" s="142"/>
      <c r="F42" s="72"/>
    </row>
    <row r="43" spans="2:6" ht="16.5" thickBot="1" x14ac:dyDescent="0.35">
      <c r="B43" s="100" t="s">
        <v>8</v>
      </c>
      <c r="C43" s="141"/>
      <c r="D43" s="138"/>
      <c r="E43" s="142"/>
      <c r="F43" s="143"/>
    </row>
    <row r="44" spans="2:6" ht="15.75" x14ac:dyDescent="0.3">
      <c r="B44" s="99" t="s">
        <v>9</v>
      </c>
      <c r="C44" s="98" t="s">
        <v>10</v>
      </c>
      <c r="D44" s="97" t="s">
        <v>11</v>
      </c>
      <c r="E44" s="98" t="s">
        <v>12</v>
      </c>
      <c r="F44" s="96" t="s">
        <v>13</v>
      </c>
    </row>
    <row r="45" spans="2:6" s="70" customFormat="1" ht="15.75" x14ac:dyDescent="0.3">
      <c r="B45" s="103"/>
      <c r="C45" s="103"/>
      <c r="D45" s="103"/>
      <c r="E45" s="158"/>
      <c r="F45" s="158"/>
    </row>
    <row r="46" spans="2:6" ht="15.75" x14ac:dyDescent="0.3">
      <c r="B46" s="103"/>
      <c r="C46" s="144"/>
      <c r="D46" s="103"/>
      <c r="E46" s="104" t="s">
        <v>14</v>
      </c>
      <c r="F46" s="121">
        <f>SUM(F45)</f>
        <v>0</v>
      </c>
    </row>
    <row r="47" spans="2:6" x14ac:dyDescent="0.25">
      <c r="B47" s="70"/>
      <c r="C47" s="70"/>
      <c r="D47" s="70"/>
      <c r="E47" s="70"/>
      <c r="F47" s="70"/>
    </row>
    <row r="48" spans="2:6" ht="15.75" thickBot="1" x14ac:dyDescent="0.3">
      <c r="B48" s="70"/>
      <c r="C48" s="70"/>
      <c r="D48" s="70"/>
      <c r="E48" s="70"/>
      <c r="F48" s="70"/>
    </row>
    <row r="49" spans="2:6" ht="15.75" thickBot="1" x14ac:dyDescent="0.3">
      <c r="B49" s="73"/>
      <c r="C49" s="74" t="s">
        <v>111</v>
      </c>
      <c r="D49" s="130"/>
      <c r="E49" s="131"/>
      <c r="F49" s="71"/>
    </row>
    <row r="50" spans="2:6" ht="15.75" x14ac:dyDescent="0.3">
      <c r="B50" s="113" t="s">
        <v>0</v>
      </c>
      <c r="C50" s="135" t="s">
        <v>212</v>
      </c>
      <c r="D50" s="138"/>
      <c r="E50" s="157" t="s">
        <v>22</v>
      </c>
      <c r="F50" s="72"/>
    </row>
    <row r="51" spans="2:6" ht="15.75" x14ac:dyDescent="0.3">
      <c r="B51" s="114" t="s">
        <v>1</v>
      </c>
      <c r="C51" s="133"/>
      <c r="D51" s="134"/>
      <c r="E51" s="102"/>
      <c r="F51" s="72"/>
    </row>
    <row r="52" spans="2:6" ht="15.75" x14ac:dyDescent="0.3">
      <c r="B52" s="114" t="s">
        <v>2</v>
      </c>
      <c r="C52" s="135"/>
      <c r="D52" s="136"/>
      <c r="E52" s="137" t="s">
        <v>100</v>
      </c>
      <c r="F52" s="72"/>
    </row>
    <row r="53" spans="2:6" ht="15.75" x14ac:dyDescent="0.3">
      <c r="B53" s="114" t="s">
        <v>3</v>
      </c>
      <c r="C53" s="135"/>
      <c r="D53" s="138"/>
      <c r="E53" s="139"/>
      <c r="F53" s="72"/>
    </row>
    <row r="54" spans="2:6" ht="15.75" x14ac:dyDescent="0.3">
      <c r="B54" s="79" t="s">
        <v>80</v>
      </c>
      <c r="C54" s="140"/>
      <c r="D54" s="138"/>
      <c r="E54" s="72"/>
      <c r="F54" s="72"/>
    </row>
    <row r="55" spans="2:6" ht="15.75" x14ac:dyDescent="0.3">
      <c r="B55" s="114" t="s">
        <v>4</v>
      </c>
      <c r="C55" s="135"/>
      <c r="D55" s="138"/>
      <c r="E55" s="72"/>
      <c r="F55" s="72"/>
    </row>
    <row r="56" spans="2:6" ht="15.75" x14ac:dyDescent="0.3">
      <c r="B56" s="100" t="s">
        <v>6</v>
      </c>
      <c r="C56" s="141"/>
      <c r="D56" s="138"/>
      <c r="E56" s="142"/>
      <c r="F56" s="72"/>
    </row>
    <row r="57" spans="2:6" ht="15.75" x14ac:dyDescent="0.3">
      <c r="B57" s="100" t="s">
        <v>7</v>
      </c>
      <c r="C57" s="141"/>
      <c r="D57" s="138"/>
      <c r="E57" s="142"/>
      <c r="F57" s="72"/>
    </row>
    <row r="58" spans="2:6" ht="16.5" thickBot="1" x14ac:dyDescent="0.35">
      <c r="B58" s="100" t="s">
        <v>8</v>
      </c>
      <c r="C58" s="141"/>
      <c r="D58" s="138"/>
      <c r="E58" s="142"/>
      <c r="F58" s="143"/>
    </row>
    <row r="59" spans="2:6" ht="16.5" thickBot="1" x14ac:dyDescent="0.35">
      <c r="B59" s="63" t="s">
        <v>9</v>
      </c>
      <c r="C59" s="64" t="s">
        <v>10</v>
      </c>
      <c r="D59" s="65" t="s">
        <v>11</v>
      </c>
      <c r="E59" s="64" t="s">
        <v>12</v>
      </c>
      <c r="F59" s="66" t="s">
        <v>13</v>
      </c>
    </row>
    <row r="60" spans="2:6" x14ac:dyDescent="0.25">
      <c r="B60" s="124"/>
      <c r="C60" s="101"/>
      <c r="D60" s="101"/>
      <c r="E60" s="41"/>
      <c r="F60" s="67">
        <f>D60*E60</f>
        <v>0</v>
      </c>
    </row>
    <row r="61" spans="2:6" ht="15.75" x14ac:dyDescent="0.3">
      <c r="B61" s="103"/>
      <c r="C61" s="144"/>
      <c r="D61" s="103"/>
      <c r="E61" s="104" t="s">
        <v>14</v>
      </c>
      <c r="F61" s="105">
        <f>SUM(F60:F60)</f>
        <v>0</v>
      </c>
    </row>
    <row r="62" spans="2:6" x14ac:dyDescent="0.25">
      <c r="B62" s="70"/>
      <c r="C62" s="70"/>
      <c r="D62" s="70"/>
      <c r="E62" s="70"/>
      <c r="F62" s="70"/>
    </row>
    <row r="63" spans="2:6" ht="15.75" thickBot="1" x14ac:dyDescent="0.3">
      <c r="B63" s="70"/>
      <c r="C63" s="70"/>
      <c r="D63" s="70"/>
      <c r="E63" s="70"/>
      <c r="F63" s="70"/>
    </row>
    <row r="64" spans="2:6" ht="15.75" thickBot="1" x14ac:dyDescent="0.3">
      <c r="B64" s="73"/>
      <c r="C64" s="74" t="s">
        <v>112</v>
      </c>
      <c r="D64" s="130"/>
      <c r="E64" s="131"/>
      <c r="F64" s="71"/>
    </row>
    <row r="65" spans="2:6" ht="15.75" x14ac:dyDescent="0.3">
      <c r="B65" s="113" t="s">
        <v>0</v>
      </c>
      <c r="C65" s="135"/>
      <c r="D65" s="138"/>
      <c r="E65" s="299" t="s">
        <v>22</v>
      </c>
      <c r="F65" s="72"/>
    </row>
    <row r="66" spans="2:6" ht="15.75" x14ac:dyDescent="0.3">
      <c r="B66" s="114" t="s">
        <v>1</v>
      </c>
      <c r="C66" s="133"/>
      <c r="D66" s="134"/>
      <c r="E66" s="102"/>
      <c r="F66" s="72"/>
    </row>
    <row r="67" spans="2:6" ht="15.75" x14ac:dyDescent="0.3">
      <c r="B67" s="114" t="s">
        <v>2</v>
      </c>
      <c r="C67" s="135"/>
      <c r="D67" s="136"/>
      <c r="E67" s="137" t="s">
        <v>100</v>
      </c>
      <c r="F67" s="72"/>
    </row>
    <row r="68" spans="2:6" ht="15.75" x14ac:dyDescent="0.3">
      <c r="B68" s="114" t="s">
        <v>3</v>
      </c>
      <c r="C68" s="135"/>
      <c r="D68" s="138"/>
      <c r="E68" s="139"/>
      <c r="F68" s="72"/>
    </row>
    <row r="69" spans="2:6" ht="15.75" x14ac:dyDescent="0.3">
      <c r="B69" s="79" t="s">
        <v>80</v>
      </c>
      <c r="C69" s="140"/>
      <c r="D69" s="138"/>
      <c r="E69" s="72"/>
      <c r="F69" s="72"/>
    </row>
    <row r="70" spans="2:6" ht="15.75" x14ac:dyDescent="0.3">
      <c r="B70" s="114" t="s">
        <v>4</v>
      </c>
      <c r="C70" s="135"/>
      <c r="D70" s="138"/>
      <c r="E70" s="72"/>
      <c r="F70" s="72"/>
    </row>
    <row r="71" spans="2:6" ht="15.75" x14ac:dyDescent="0.3">
      <c r="B71" s="100" t="s">
        <v>6</v>
      </c>
      <c r="C71" s="141"/>
      <c r="D71" s="138"/>
      <c r="E71" s="142"/>
      <c r="F71" s="72"/>
    </row>
    <row r="72" spans="2:6" ht="15.75" x14ac:dyDescent="0.3">
      <c r="B72" s="100" t="s">
        <v>7</v>
      </c>
      <c r="C72" s="141"/>
      <c r="D72" s="138"/>
      <c r="E72" s="142"/>
      <c r="F72" s="72"/>
    </row>
    <row r="73" spans="2:6" ht="16.5" thickBot="1" x14ac:dyDescent="0.35">
      <c r="B73" s="100" t="s">
        <v>8</v>
      </c>
      <c r="C73" s="141"/>
      <c r="D73" s="138"/>
      <c r="E73" s="142"/>
      <c r="F73" s="143"/>
    </row>
    <row r="74" spans="2:6" ht="16.5" thickBot="1" x14ac:dyDescent="0.35">
      <c r="B74" s="63" t="s">
        <v>9</v>
      </c>
      <c r="C74" s="64" t="s">
        <v>10</v>
      </c>
      <c r="D74" s="65" t="s">
        <v>11</v>
      </c>
      <c r="E74" s="64" t="s">
        <v>12</v>
      </c>
      <c r="F74" s="66" t="s">
        <v>13</v>
      </c>
    </row>
    <row r="75" spans="2:6" x14ac:dyDescent="0.25">
      <c r="B75" s="124"/>
      <c r="C75" s="101"/>
      <c r="D75" s="101"/>
      <c r="E75" s="41"/>
      <c r="F75" s="67">
        <f>D75*E75</f>
        <v>0</v>
      </c>
    </row>
    <row r="76" spans="2:6" ht="15.75" x14ac:dyDescent="0.3">
      <c r="B76" s="103"/>
      <c r="C76" s="144"/>
      <c r="D76" s="103"/>
      <c r="E76" s="104" t="s">
        <v>14</v>
      </c>
      <c r="F76" s="105">
        <f>SUM(F75:F75)</f>
        <v>0</v>
      </c>
    </row>
    <row r="77" spans="2:6" x14ac:dyDescent="0.25">
      <c r="B77" s="70"/>
      <c r="C77" s="70"/>
      <c r="D77" s="70"/>
      <c r="E77" s="70"/>
      <c r="F77" s="70"/>
    </row>
    <row r="78" spans="2:6" x14ac:dyDescent="0.25">
      <c r="B78" s="70"/>
      <c r="C78" s="70"/>
      <c r="D78" s="70"/>
      <c r="E78" s="70"/>
      <c r="F78" s="70"/>
    </row>
    <row r="79" spans="2:6" x14ac:dyDescent="0.25">
      <c r="B79" s="70"/>
      <c r="C79" s="70"/>
      <c r="D79" s="70"/>
      <c r="E79" s="60" t="s">
        <v>76</v>
      </c>
      <c r="F79" s="55">
        <f>F76+F61+F46+F31+F16</f>
        <v>0</v>
      </c>
    </row>
  </sheetData>
  <mergeCells count="3">
    <mergeCell ref="D5:F5"/>
    <mergeCell ref="D20:F20"/>
    <mergeCell ref="D35:F35"/>
  </mergeCells>
  <pageMargins left="0.7" right="0.7" top="0.75" bottom="0.75" header="0.3" footer="0.3"/>
  <pageSetup paperSize="9" scale="61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5"/>
  <sheetViews>
    <sheetView tabSelected="1" zoomScale="90" zoomScaleNormal="90" workbookViewId="0">
      <selection activeCell="C34" sqref="C34"/>
    </sheetView>
  </sheetViews>
  <sheetFormatPr baseColWidth="10" defaultRowHeight="15" x14ac:dyDescent="0.25"/>
  <cols>
    <col min="1" max="1" width="3.5703125" customWidth="1"/>
    <col min="2" max="2" width="31.7109375" customWidth="1"/>
    <col min="3" max="3" width="24.140625" style="91" customWidth="1"/>
    <col min="4" max="4" width="9.7109375" style="91" customWidth="1"/>
    <col min="5" max="5" width="18.7109375" style="110" customWidth="1"/>
    <col min="6" max="6" width="18.42578125" customWidth="1"/>
    <col min="7" max="7" width="17" customWidth="1"/>
    <col min="8" max="8" width="16.85546875" bestFit="1" customWidth="1"/>
    <col min="9" max="9" width="17.85546875" style="112" customWidth="1"/>
    <col min="10" max="10" width="10" style="118" customWidth="1"/>
    <col min="11" max="11" width="22" bestFit="1" customWidth="1"/>
  </cols>
  <sheetData>
    <row r="3" spans="1:12" x14ac:dyDescent="0.25">
      <c r="B3" s="83" t="s">
        <v>86</v>
      </c>
      <c r="C3" s="88" t="s">
        <v>87</v>
      </c>
      <c r="D3" s="88" t="s">
        <v>99</v>
      </c>
      <c r="E3" s="108" t="s">
        <v>101</v>
      </c>
      <c r="F3" s="83" t="s">
        <v>96</v>
      </c>
      <c r="G3" s="83" t="s">
        <v>98</v>
      </c>
      <c r="H3" s="83" t="s">
        <v>97</v>
      </c>
      <c r="I3" s="83" t="s">
        <v>88</v>
      </c>
      <c r="J3" s="83" t="s">
        <v>103</v>
      </c>
      <c r="K3" s="83" t="s">
        <v>107</v>
      </c>
    </row>
    <row r="4" spans="1:12" x14ac:dyDescent="0.25">
      <c r="A4" s="69">
        <v>1</v>
      </c>
      <c r="B4" s="92" t="s">
        <v>138</v>
      </c>
      <c r="C4" s="293">
        <v>250000</v>
      </c>
      <c r="D4" s="93" t="s">
        <v>104</v>
      </c>
      <c r="E4" s="109">
        <v>7049</v>
      </c>
      <c r="F4" s="94"/>
      <c r="G4" s="94">
        <v>17112</v>
      </c>
      <c r="H4" s="94">
        <v>148568</v>
      </c>
      <c r="I4" s="152">
        <v>17791</v>
      </c>
      <c r="J4" s="116"/>
      <c r="K4" s="156" t="s">
        <v>133</v>
      </c>
    </row>
    <row r="5" spans="1:12" x14ac:dyDescent="0.25">
      <c r="A5" s="281">
        <v>2</v>
      </c>
      <c r="B5" s="92" t="s">
        <v>127</v>
      </c>
      <c r="C5" s="294">
        <v>462396</v>
      </c>
      <c r="D5" s="93" t="s">
        <v>104</v>
      </c>
      <c r="E5" s="109">
        <v>7056</v>
      </c>
      <c r="F5" s="94">
        <v>376</v>
      </c>
      <c r="G5" s="94">
        <v>16646</v>
      </c>
      <c r="H5" s="94">
        <v>147824</v>
      </c>
      <c r="I5" s="152">
        <v>17267</v>
      </c>
      <c r="J5" s="116"/>
      <c r="K5" s="156" t="s">
        <v>152</v>
      </c>
    </row>
    <row r="6" spans="1:12" x14ac:dyDescent="0.25">
      <c r="A6" s="69">
        <v>3</v>
      </c>
      <c r="B6" s="167" t="s">
        <v>123</v>
      </c>
      <c r="C6" s="280">
        <v>950000</v>
      </c>
      <c r="D6" s="166" t="s">
        <v>104</v>
      </c>
      <c r="E6" s="109" t="s">
        <v>106</v>
      </c>
      <c r="F6" s="94" t="s">
        <v>106</v>
      </c>
      <c r="G6" s="94">
        <v>18323</v>
      </c>
      <c r="H6" s="94">
        <v>147092</v>
      </c>
      <c r="I6" s="152">
        <v>16944</v>
      </c>
      <c r="J6" s="116"/>
      <c r="K6" s="156" t="s">
        <v>126</v>
      </c>
    </row>
    <row r="7" spans="1:12" x14ac:dyDescent="0.25">
      <c r="A7" s="69">
        <v>4</v>
      </c>
      <c r="B7" s="95" t="s">
        <v>131</v>
      </c>
      <c r="C7" s="295">
        <v>300000</v>
      </c>
      <c r="D7" s="89" t="s">
        <v>104</v>
      </c>
      <c r="E7" s="109" t="s">
        <v>132</v>
      </c>
      <c r="F7" s="94">
        <v>218303</v>
      </c>
      <c r="G7" s="235">
        <v>16507</v>
      </c>
      <c r="H7" s="94">
        <v>147586</v>
      </c>
      <c r="I7" s="152">
        <v>17086</v>
      </c>
      <c r="J7" s="116"/>
      <c r="K7" s="156" t="s">
        <v>133</v>
      </c>
      <c r="L7" s="240"/>
    </row>
    <row r="8" spans="1:12" x14ac:dyDescent="0.25">
      <c r="A8" s="69">
        <v>5</v>
      </c>
      <c r="B8" s="95" t="s">
        <v>134</v>
      </c>
      <c r="C8" s="293">
        <v>496670</v>
      </c>
      <c r="D8" s="89" t="s">
        <v>104</v>
      </c>
      <c r="E8" s="109">
        <v>7211</v>
      </c>
      <c r="F8" s="94" t="s">
        <v>160</v>
      </c>
      <c r="G8" s="94">
        <v>17114</v>
      </c>
      <c r="H8" s="94">
        <v>148567</v>
      </c>
      <c r="I8" s="153">
        <v>17792</v>
      </c>
      <c r="J8" s="117"/>
      <c r="K8" s="156" t="s">
        <v>133</v>
      </c>
      <c r="L8" s="283"/>
    </row>
    <row r="9" spans="1:12" x14ac:dyDescent="0.25">
      <c r="A9" s="281">
        <v>6</v>
      </c>
      <c r="B9" s="95" t="s">
        <v>131</v>
      </c>
      <c r="C9" s="293">
        <v>250000</v>
      </c>
      <c r="D9" s="89" t="s">
        <v>104</v>
      </c>
      <c r="E9" s="109">
        <v>7153</v>
      </c>
      <c r="F9" s="94" t="s">
        <v>160</v>
      </c>
      <c r="G9" s="94">
        <v>17269</v>
      </c>
      <c r="H9" s="94">
        <v>148760</v>
      </c>
      <c r="I9" s="153">
        <v>18035</v>
      </c>
      <c r="J9" s="117"/>
      <c r="K9" s="156" t="s">
        <v>133</v>
      </c>
      <c r="L9" s="283"/>
    </row>
    <row r="10" spans="1:12" x14ac:dyDescent="0.25">
      <c r="A10" s="69">
        <v>7</v>
      </c>
      <c r="B10" s="95" t="s">
        <v>138</v>
      </c>
      <c r="C10" s="293">
        <v>190000</v>
      </c>
      <c r="D10" s="89" t="s">
        <v>104</v>
      </c>
      <c r="E10" s="109">
        <v>7047</v>
      </c>
      <c r="F10" s="94" t="s">
        <v>160</v>
      </c>
      <c r="G10" s="94">
        <v>17274</v>
      </c>
      <c r="H10" s="94">
        <v>148770</v>
      </c>
      <c r="I10" s="153">
        <v>18036</v>
      </c>
      <c r="J10" s="117"/>
      <c r="K10" s="156" t="s">
        <v>133</v>
      </c>
      <c r="L10" s="283"/>
    </row>
    <row r="11" spans="1:12" s="70" customFormat="1" x14ac:dyDescent="0.25">
      <c r="A11" s="69">
        <v>8</v>
      </c>
      <c r="B11" s="95" t="s">
        <v>138</v>
      </c>
      <c r="C11" s="293">
        <v>512500</v>
      </c>
      <c r="D11" s="89" t="s">
        <v>104</v>
      </c>
      <c r="E11" s="109">
        <v>7043</v>
      </c>
      <c r="F11" s="94">
        <v>2787438</v>
      </c>
      <c r="G11" s="94">
        <v>17277</v>
      </c>
      <c r="H11" s="94">
        <v>148769</v>
      </c>
      <c r="I11" s="153">
        <v>17973</v>
      </c>
      <c r="J11" s="117"/>
      <c r="K11" s="156" t="s">
        <v>133</v>
      </c>
    </row>
    <row r="12" spans="1:12" s="70" customFormat="1" x14ac:dyDescent="0.25">
      <c r="A12" s="69">
        <v>9</v>
      </c>
      <c r="B12" s="95" t="s">
        <v>113</v>
      </c>
      <c r="C12" s="293">
        <v>1210000</v>
      </c>
      <c r="D12" s="89" t="s">
        <v>104</v>
      </c>
      <c r="E12" s="109"/>
      <c r="F12" s="94" t="s">
        <v>153</v>
      </c>
      <c r="G12" s="94">
        <v>16728</v>
      </c>
      <c r="H12" s="94">
        <v>147931</v>
      </c>
      <c r="I12" s="153">
        <v>17364</v>
      </c>
      <c r="J12" s="117"/>
      <c r="K12" s="156" t="s">
        <v>133</v>
      </c>
    </row>
    <row r="13" spans="1:12" s="70" customFormat="1" x14ac:dyDescent="0.25">
      <c r="A13" s="281">
        <v>10</v>
      </c>
      <c r="B13" s="95" t="s">
        <v>141</v>
      </c>
      <c r="C13" s="293">
        <v>160000</v>
      </c>
      <c r="D13" s="89" t="s">
        <v>104</v>
      </c>
      <c r="E13" s="109" t="s">
        <v>92</v>
      </c>
      <c r="F13" s="94" t="s">
        <v>92</v>
      </c>
      <c r="G13" s="94">
        <v>17116</v>
      </c>
      <c r="H13" s="94">
        <v>148566</v>
      </c>
      <c r="I13" s="111">
        <v>17793</v>
      </c>
      <c r="J13" s="117"/>
      <c r="K13" s="156" t="s">
        <v>159</v>
      </c>
    </row>
    <row r="14" spans="1:12" s="70" customFormat="1" x14ac:dyDescent="0.25">
      <c r="A14" s="69">
        <v>11</v>
      </c>
      <c r="B14" s="95" t="s">
        <v>140</v>
      </c>
      <c r="C14" s="293">
        <v>318917</v>
      </c>
      <c r="D14" s="89" t="s">
        <v>104</v>
      </c>
      <c r="E14" s="109" t="s">
        <v>92</v>
      </c>
      <c r="F14" s="94" t="s">
        <v>92</v>
      </c>
      <c r="G14" s="94">
        <v>17117</v>
      </c>
      <c r="H14" s="94">
        <v>148565</v>
      </c>
      <c r="I14" s="111">
        <v>17794</v>
      </c>
      <c r="J14" s="117"/>
      <c r="K14" s="156" t="s">
        <v>159</v>
      </c>
    </row>
    <row r="15" spans="1:12" s="70" customFormat="1" x14ac:dyDescent="0.25">
      <c r="A15" s="69">
        <v>12</v>
      </c>
      <c r="B15" s="95" t="s">
        <v>134</v>
      </c>
      <c r="C15" s="293">
        <v>498472</v>
      </c>
      <c r="D15" s="89" t="s">
        <v>104</v>
      </c>
      <c r="E15" s="109">
        <v>7207</v>
      </c>
      <c r="F15" s="94">
        <v>121760</v>
      </c>
      <c r="G15" s="94">
        <v>17121</v>
      </c>
      <c r="H15" s="94">
        <v>148564</v>
      </c>
      <c r="I15" s="111">
        <v>17796</v>
      </c>
      <c r="J15" s="117"/>
      <c r="K15" s="156" t="s">
        <v>159</v>
      </c>
    </row>
    <row r="16" spans="1:12" x14ac:dyDescent="0.25">
      <c r="A16" s="69">
        <v>13</v>
      </c>
      <c r="B16" s="95" t="s">
        <v>131</v>
      </c>
      <c r="C16" s="293">
        <v>7729089</v>
      </c>
      <c r="D16" s="89" t="s">
        <v>104</v>
      </c>
      <c r="E16" s="109">
        <v>7147</v>
      </c>
      <c r="F16" s="94" t="s">
        <v>106</v>
      </c>
      <c r="G16" s="94">
        <v>18837</v>
      </c>
      <c r="H16" s="94">
        <v>148292</v>
      </c>
      <c r="I16" s="111">
        <v>17790</v>
      </c>
      <c r="J16" s="117"/>
      <c r="K16" s="156" t="s">
        <v>159</v>
      </c>
      <c r="L16" s="283"/>
    </row>
    <row r="17" spans="1:11" x14ac:dyDescent="0.25">
      <c r="A17" s="281">
        <v>14</v>
      </c>
      <c r="B17" s="95" t="s">
        <v>164</v>
      </c>
      <c r="C17" s="293">
        <v>1245900</v>
      </c>
      <c r="D17" s="89" t="s">
        <v>104</v>
      </c>
      <c r="E17" s="109"/>
      <c r="F17" s="94">
        <v>927</v>
      </c>
      <c r="G17" s="94">
        <v>16506</v>
      </c>
      <c r="H17" s="94">
        <v>147576</v>
      </c>
      <c r="I17" s="111">
        <v>17191</v>
      </c>
      <c r="J17" s="117"/>
      <c r="K17" s="156" t="s">
        <v>168</v>
      </c>
    </row>
    <row r="18" spans="1:11" x14ac:dyDescent="0.25">
      <c r="A18" s="69">
        <v>15</v>
      </c>
      <c r="B18" s="167" t="s">
        <v>123</v>
      </c>
      <c r="C18" s="293">
        <v>255000</v>
      </c>
      <c r="D18" s="89" t="s">
        <v>104</v>
      </c>
      <c r="E18" s="109" t="s">
        <v>106</v>
      </c>
      <c r="F18" s="94" t="s">
        <v>106</v>
      </c>
      <c r="G18" s="94">
        <v>16421</v>
      </c>
      <c r="H18" s="94">
        <v>147358</v>
      </c>
      <c r="I18" s="111">
        <v>17192</v>
      </c>
      <c r="J18" s="117"/>
      <c r="K18" s="156" t="s">
        <v>168</v>
      </c>
    </row>
    <row r="19" spans="1:11" s="70" customFormat="1" x14ac:dyDescent="0.25">
      <c r="A19" s="69">
        <v>16</v>
      </c>
      <c r="B19" s="95" t="s">
        <v>193</v>
      </c>
      <c r="C19" s="293">
        <v>33612</v>
      </c>
      <c r="D19" s="89" t="s">
        <v>104</v>
      </c>
      <c r="E19" s="109" t="s">
        <v>106</v>
      </c>
      <c r="F19" s="94" t="s">
        <v>106</v>
      </c>
      <c r="G19" s="94">
        <v>16034</v>
      </c>
      <c r="H19" s="94">
        <v>146830</v>
      </c>
      <c r="I19" s="111">
        <v>17389</v>
      </c>
      <c r="J19" s="117"/>
      <c r="K19" s="156" t="s">
        <v>168</v>
      </c>
    </row>
    <row r="20" spans="1:11" s="70" customFormat="1" x14ac:dyDescent="0.25">
      <c r="A20" s="69">
        <v>17</v>
      </c>
      <c r="B20" s="95" t="s">
        <v>206</v>
      </c>
      <c r="C20" s="293">
        <v>1133608</v>
      </c>
      <c r="D20" s="89" t="s">
        <v>104</v>
      </c>
      <c r="E20" s="109" t="s">
        <v>211</v>
      </c>
      <c r="F20" s="94" t="s">
        <v>211</v>
      </c>
      <c r="G20" s="94">
        <v>17424</v>
      </c>
      <c r="H20" s="94">
        <v>148761</v>
      </c>
      <c r="I20" s="111">
        <v>17972</v>
      </c>
      <c r="J20" s="117"/>
      <c r="K20" s="156" t="s">
        <v>207</v>
      </c>
    </row>
    <row r="21" spans="1:11" s="70" customFormat="1" x14ac:dyDescent="0.25">
      <c r="A21" s="69">
        <v>18</v>
      </c>
      <c r="B21" s="95" t="s">
        <v>208</v>
      </c>
      <c r="C21" s="293">
        <v>4885000</v>
      </c>
      <c r="D21" s="89" t="s">
        <v>104</v>
      </c>
      <c r="E21" s="109">
        <v>1744</v>
      </c>
      <c r="F21" s="94">
        <v>1195</v>
      </c>
      <c r="G21" s="94"/>
      <c r="H21" s="94"/>
      <c r="I21" s="111">
        <v>17475</v>
      </c>
      <c r="J21" s="117"/>
      <c r="K21" s="156" t="s">
        <v>168</v>
      </c>
    </row>
    <row r="22" spans="1:11" s="70" customFormat="1" x14ac:dyDescent="0.25">
      <c r="A22" s="281">
        <v>19</v>
      </c>
      <c r="B22" s="286" t="s">
        <v>209</v>
      </c>
      <c r="C22" s="293">
        <v>12680000</v>
      </c>
      <c r="D22" s="89" t="s">
        <v>104</v>
      </c>
      <c r="E22" s="109">
        <v>801</v>
      </c>
      <c r="F22" s="106">
        <v>16820</v>
      </c>
      <c r="G22" s="106"/>
      <c r="H22" s="106">
        <v>147681</v>
      </c>
      <c r="I22" s="111">
        <v>17152</v>
      </c>
      <c r="J22" s="117"/>
      <c r="K22" s="156" t="s">
        <v>168</v>
      </c>
    </row>
    <row r="23" spans="1:11" s="70" customFormat="1" x14ac:dyDescent="0.25">
      <c r="A23" s="69">
        <v>20</v>
      </c>
      <c r="B23" s="95" t="s">
        <v>206</v>
      </c>
      <c r="C23" s="293">
        <v>1245129</v>
      </c>
      <c r="D23" s="89" t="s">
        <v>104</v>
      </c>
      <c r="E23" s="109" t="s">
        <v>211</v>
      </c>
      <c r="F23" s="94" t="s">
        <v>211</v>
      </c>
      <c r="G23" s="94">
        <v>17376</v>
      </c>
      <c r="H23" s="94">
        <v>148865</v>
      </c>
      <c r="I23" s="111">
        <v>18108</v>
      </c>
      <c r="J23" s="117"/>
      <c r="K23" s="156" t="s">
        <v>207</v>
      </c>
    </row>
    <row r="24" spans="1:11" x14ac:dyDescent="0.25">
      <c r="A24" s="69">
        <v>21</v>
      </c>
      <c r="B24" s="95"/>
      <c r="C24" s="296"/>
      <c r="D24" s="89"/>
      <c r="E24" s="109"/>
      <c r="F24" s="94"/>
      <c r="G24" s="94"/>
      <c r="H24" s="94"/>
      <c r="I24" s="111"/>
      <c r="J24" s="117"/>
      <c r="K24" s="156"/>
    </row>
    <row r="25" spans="1:11" ht="15.75" x14ac:dyDescent="0.25">
      <c r="A25" s="69">
        <v>22</v>
      </c>
      <c r="B25" s="286"/>
      <c r="C25" s="296"/>
      <c r="D25" s="90"/>
      <c r="E25" s="300"/>
      <c r="F25" s="106"/>
      <c r="G25" s="106"/>
      <c r="H25" s="106"/>
      <c r="I25" s="111"/>
      <c r="J25" s="117"/>
      <c r="K25" s="156"/>
    </row>
    <row r="26" spans="1:11" x14ac:dyDescent="0.25">
      <c r="A26" s="69">
        <v>23</v>
      </c>
      <c r="B26" s="68"/>
      <c r="C26" s="298"/>
      <c r="D26" s="287"/>
      <c r="E26" s="288"/>
      <c r="F26" s="68"/>
      <c r="G26" s="68"/>
      <c r="H26" s="68"/>
      <c r="I26" s="289"/>
      <c r="J26" s="290"/>
      <c r="K26" s="68"/>
    </row>
    <row r="27" spans="1:11" x14ac:dyDescent="0.25">
      <c r="A27" s="281">
        <v>24</v>
      </c>
      <c r="B27" s="68"/>
      <c r="C27" s="298"/>
      <c r="D27" s="287"/>
      <c r="E27" s="288"/>
      <c r="F27" s="68"/>
      <c r="G27" s="68"/>
      <c r="H27" s="68"/>
      <c r="I27" s="289"/>
      <c r="J27" s="290"/>
      <c r="K27" s="68"/>
    </row>
    <row r="28" spans="1:11" x14ac:dyDescent="0.25">
      <c r="A28" s="69">
        <v>25</v>
      </c>
      <c r="B28" s="68"/>
      <c r="C28" s="297"/>
      <c r="D28" s="287"/>
      <c r="E28" s="288"/>
      <c r="F28" s="68"/>
      <c r="G28" s="289"/>
      <c r="H28" s="68"/>
      <c r="I28" s="68"/>
      <c r="J28" s="290"/>
      <c r="K28" s="68"/>
    </row>
    <row r="29" spans="1:11" x14ac:dyDescent="0.25">
      <c r="A29" s="69">
        <v>26</v>
      </c>
      <c r="B29" s="68"/>
      <c r="C29" s="297"/>
      <c r="D29" s="287"/>
      <c r="E29" s="288"/>
      <c r="F29" s="68"/>
      <c r="G29" s="289"/>
      <c r="H29" s="68"/>
      <c r="I29" s="68"/>
      <c r="J29" s="290"/>
      <c r="K29" s="68"/>
    </row>
    <row r="30" spans="1:11" x14ac:dyDescent="0.25">
      <c r="G30" s="112"/>
      <c r="I30"/>
    </row>
    <row r="31" spans="1:11" ht="15.75" thickBot="1" x14ac:dyDescent="0.3">
      <c r="G31" s="112"/>
      <c r="I31"/>
    </row>
    <row r="32" spans="1:11" ht="24" thickBot="1" x14ac:dyDescent="0.4">
      <c r="B32" s="291" t="s">
        <v>210</v>
      </c>
      <c r="C32" s="292">
        <f>SUBTOTAL(9,C4:C23)</f>
        <v>34806293</v>
      </c>
      <c r="G32" s="112"/>
      <c r="I32"/>
    </row>
    <row r="33" spans="7:9" x14ac:dyDescent="0.25">
      <c r="G33" s="112"/>
      <c r="I33"/>
    </row>
    <row r="34" spans="7:9" x14ac:dyDescent="0.25">
      <c r="G34" s="112"/>
      <c r="I34"/>
    </row>
    <row r="35" spans="7:9" x14ac:dyDescent="0.25">
      <c r="G35" s="112"/>
      <c r="I35"/>
    </row>
  </sheetData>
  <autoFilter ref="B3:K29"/>
  <pageMargins left="0.7" right="0.7" top="0.75" bottom="0.75" header="0.3" footer="0.3"/>
  <pageSetup paperSize="9" scale="7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7"/>
  <sheetViews>
    <sheetView workbookViewId="0">
      <selection activeCell="F15" sqref="E15:F15"/>
    </sheetView>
  </sheetViews>
  <sheetFormatPr baseColWidth="10" defaultRowHeight="15" x14ac:dyDescent="0.25"/>
  <cols>
    <col min="2" max="2" width="23.28515625" customWidth="1"/>
    <col min="3" max="3" width="32.28515625" customWidth="1"/>
  </cols>
  <sheetData>
    <row r="4" spans="2:3" ht="18.75" x14ac:dyDescent="0.3">
      <c r="B4" s="82" t="s">
        <v>89</v>
      </c>
    </row>
    <row r="6" spans="2:3" x14ac:dyDescent="0.25">
      <c r="B6" s="81">
        <v>9910000003</v>
      </c>
      <c r="C6" s="68" t="s">
        <v>90</v>
      </c>
    </row>
    <row r="7" spans="2:3" x14ac:dyDescent="0.25">
      <c r="B7" s="81" t="s">
        <v>95</v>
      </c>
      <c r="C7" s="68" t="s">
        <v>91</v>
      </c>
    </row>
    <row r="8" spans="2:3" x14ac:dyDescent="0.25">
      <c r="B8" s="81">
        <v>3200000000</v>
      </c>
      <c r="C8" s="68" t="s">
        <v>92</v>
      </c>
    </row>
    <row r="9" spans="2:3" x14ac:dyDescent="0.25">
      <c r="B9" s="81">
        <v>11112222</v>
      </c>
      <c r="C9" s="68" t="s">
        <v>93</v>
      </c>
    </row>
    <row r="10" spans="2:3" x14ac:dyDescent="0.25">
      <c r="B10" s="81">
        <v>111110000</v>
      </c>
      <c r="C10" s="68" t="s">
        <v>94</v>
      </c>
    </row>
    <row r="11" spans="2:3" x14ac:dyDescent="0.25">
      <c r="B11" s="80"/>
    </row>
    <row r="12" spans="2:3" x14ac:dyDescent="0.25">
      <c r="B12" s="80"/>
    </row>
    <row r="13" spans="2:3" x14ac:dyDescent="0.25">
      <c r="B13" s="80"/>
    </row>
    <row r="14" spans="2:3" x14ac:dyDescent="0.25">
      <c r="B14" s="80"/>
    </row>
    <row r="15" spans="2:3" x14ac:dyDescent="0.25">
      <c r="B15" s="80"/>
    </row>
    <row r="16" spans="2:3" x14ac:dyDescent="0.25">
      <c r="B16" s="80"/>
    </row>
    <row r="17" spans="2:2" x14ac:dyDescent="0.25">
      <c r="B17" s="80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746.410</vt:lpstr>
      <vt:lpstr>17.962.700</vt:lpstr>
      <vt:lpstr>1</vt:lpstr>
      <vt:lpstr>2</vt:lpstr>
      <vt:lpstr>3</vt:lpstr>
      <vt:lpstr>4</vt:lpstr>
      <vt:lpstr>5</vt:lpstr>
      <vt:lpstr>REGISTRO FACTURACION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2015-09-03T21:26:37Z</dcterms:modified>
</cp:coreProperties>
</file>