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02 FACTURACION\FACTURACIÓN 2024\"/>
    </mc:Choice>
  </mc:AlternateContent>
  <xr:revisionPtr revIDLastSave="0" documentId="13_ncr:1_{F2A79D98-B4C7-4B7E-9A00-AE38057E471B}" xr6:coauthVersionLast="47" xr6:coauthVersionMax="47" xr10:uidLastSave="{00000000-0000-0000-0000-000000000000}"/>
  <workbookProtection workbookAlgorithmName="SHA-512" workbookHashValue="btwYXcVRN84F7gztTfh4xmitMG1qeI+j9U4RQ2fxdfebjnlTEq5cGzTPSZD/qwSiGcYdsHYxrz/9IsO1biOqZQ==" workbookSaltValue="UCQfvrHLT6gYyqPAqwtkpQ==" workbookSpinCount="100000" lockStructure="1"/>
  <bookViews>
    <workbookView xWindow="-120" yWindow="-120" windowWidth="20730" windowHeight="11160" tabRatio="574" firstSheet="9" activeTab="13" xr2:uid="{00000000-000D-0000-FFFF-FFFF00000000}"/>
  </bookViews>
  <sheets>
    <sheet name="1-4" sheetId="20" r:id="rId1"/>
    <sheet name="5-10" sheetId="2" r:id="rId2"/>
    <sheet name="11-15" sheetId="3" r:id="rId3"/>
    <sheet name="16-20" sheetId="21" r:id="rId4"/>
    <sheet name="21-25" sheetId="23" r:id="rId5"/>
    <sheet name="26-30" sheetId="22" r:id="rId6"/>
    <sheet name="31-35" sheetId="25" r:id="rId7"/>
    <sheet name="36-40" sheetId="26" r:id="rId8"/>
    <sheet name="41-45" sheetId="27" r:id="rId9"/>
    <sheet name="Hoja1" sheetId="28" r:id="rId10"/>
    <sheet name="Hoja2" sheetId="29" r:id="rId11"/>
    <sheet name="Hoja3" sheetId="30" r:id="rId12"/>
    <sheet name="Hoja4" sheetId="31" r:id="rId13"/>
    <sheet name="Detalle de Facturacion " sheetId="1" r:id="rId14"/>
    <sheet name="Codigos " sheetId="4" r:id="rId15"/>
    <sheet name="LISTADO CLINICAS" sheetId="24" r:id="rId16"/>
  </sheets>
  <definedNames>
    <definedName name="_xlnm.Print_Area" localSheetId="13">'Detalle de Facturacion '!#REF!</definedName>
  </definedNames>
  <calcPr calcId="181029"/>
</workbook>
</file>

<file path=xl/calcChain.xml><?xml version="1.0" encoding="utf-8"?>
<calcChain xmlns="http://schemas.openxmlformats.org/spreadsheetml/2006/main">
  <c r="O41" i="1" l="1"/>
  <c r="D129" i="28"/>
  <c r="E129" i="28" s="1"/>
  <c r="D132" i="28" l="1"/>
  <c r="E132" i="28" s="1"/>
  <c r="D96" i="28"/>
  <c r="E96" i="28" s="1"/>
  <c r="D125" i="28" l="1"/>
  <c r="E125" i="28" s="1"/>
  <c r="D124" i="28"/>
  <c r="E124" i="28" s="1"/>
  <c r="C40" i="1"/>
  <c r="C39" i="1"/>
  <c r="C38" i="1"/>
  <c r="O38" i="1"/>
  <c r="O39" i="1"/>
  <c r="D92" i="28"/>
  <c r="E92" i="28" s="1"/>
  <c r="D120" i="28"/>
  <c r="E120" i="28" s="1"/>
  <c r="D119" i="28"/>
  <c r="E119" i="28" s="1"/>
  <c r="D88" i="28" l="1"/>
  <c r="E88" i="28" s="1"/>
  <c r="D115" i="28"/>
  <c r="E115" i="28" s="1"/>
  <c r="D114" i="28"/>
  <c r="E114" i="28" s="1"/>
  <c r="D110" i="28"/>
  <c r="E110" i="28" s="1"/>
  <c r="D109" i="28"/>
  <c r="E109" i="28" s="1"/>
  <c r="D108" i="28"/>
  <c r="E108" i="28" s="1"/>
  <c r="D84" i="28"/>
  <c r="E84" i="28" s="1"/>
  <c r="D80" i="28"/>
  <c r="E80" i="28" s="1"/>
  <c r="D103" i="28"/>
  <c r="E103" i="28" s="1"/>
  <c r="D102" i="28"/>
  <c r="E102" i="28" s="1"/>
  <c r="D101" i="28"/>
  <c r="E101" i="28" s="1"/>
  <c r="D76" i="28" l="1"/>
  <c r="E76" i="28" s="1"/>
  <c r="D72" i="28"/>
  <c r="E72" i="28" s="1"/>
  <c r="C6" i="31"/>
  <c r="D60" i="28"/>
  <c r="E60" i="28" s="1"/>
  <c r="D59" i="28"/>
  <c r="E59" i="28" s="1"/>
  <c r="D58" i="28"/>
  <c r="E58" i="28" s="1"/>
  <c r="D69" i="28"/>
  <c r="E69" i="28" s="1"/>
  <c r="D55" i="28"/>
  <c r="E55" i="28" s="1"/>
  <c r="D51" i="28" l="1"/>
  <c r="E51" i="28" s="1"/>
  <c r="C15" i="1"/>
  <c r="C17" i="1"/>
  <c r="C4" i="1"/>
  <c r="D47" i="28"/>
  <c r="E47" i="28" s="1"/>
  <c r="T40" i="1"/>
  <c r="T37" i="1"/>
  <c r="T36" i="1"/>
  <c r="T35" i="1"/>
  <c r="T34" i="1"/>
  <c r="T33" i="1"/>
  <c r="T32" i="1"/>
  <c r="S40" i="1"/>
  <c r="S37" i="1"/>
  <c r="S36" i="1"/>
  <c r="S35" i="1"/>
  <c r="S34" i="1"/>
  <c r="S33" i="1"/>
  <c r="S32" i="1"/>
  <c r="T5" i="1"/>
  <c r="T6" i="1"/>
  <c r="T7" i="1"/>
  <c r="T8" i="1"/>
  <c r="T9" i="1"/>
  <c r="T10" i="1"/>
  <c r="T12" i="1"/>
  <c r="T13" i="1"/>
  <c r="T14" i="1"/>
  <c r="T16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4" i="1"/>
  <c r="D65" i="28"/>
  <c r="E65" i="28" s="1"/>
  <c r="D64" i="28"/>
  <c r="E64" i="28" s="1"/>
  <c r="D43" i="28"/>
  <c r="E43" i="28" s="1"/>
  <c r="D39" i="28"/>
  <c r="E39" i="28" s="1"/>
  <c r="D35" i="28"/>
  <c r="E35" i="28" s="1"/>
  <c r="D34" i="28"/>
  <c r="E34" i="28" s="1"/>
  <c r="O36" i="1" l="1"/>
  <c r="O37" i="1"/>
  <c r="D31" i="28"/>
  <c r="E31" i="28" s="1"/>
  <c r="D30" i="28"/>
  <c r="E30" i="28" s="1"/>
  <c r="D26" i="28"/>
  <c r="E26" i="28" s="1"/>
  <c r="D25" i="28"/>
  <c r="E25" i="28" s="1"/>
  <c r="D24" i="28"/>
  <c r="E24" i="28" s="1"/>
  <c r="D23" i="28"/>
  <c r="E23" i="28" s="1"/>
  <c r="D19" i="28" l="1"/>
  <c r="E19" i="28" s="1"/>
  <c r="D4" i="28" l="1"/>
  <c r="E4" i="28" s="1"/>
  <c r="D9" i="28"/>
  <c r="E9" i="28" s="1"/>
  <c r="D8" i="28"/>
  <c r="E8" i="28" s="1"/>
  <c r="D15" i="28" l="1"/>
  <c r="E15" i="28" s="1"/>
  <c r="D14" i="28"/>
  <c r="E14" i="28" s="1"/>
  <c r="D13" i="28"/>
  <c r="E13" i="28" s="1"/>
  <c r="C11" i="1" l="1"/>
  <c r="C43" i="1" s="1"/>
  <c r="T11" i="1" l="1"/>
  <c r="T4" i="1"/>
  <c r="T17" i="1"/>
  <c r="O35" i="1" l="1"/>
  <c r="O32" i="1" l="1"/>
  <c r="O33" i="1"/>
  <c r="O28" i="1" l="1"/>
  <c r="O29" i="1"/>
  <c r="O30" i="1"/>
  <c r="O31" i="1"/>
  <c r="O34" i="1"/>
  <c r="O17" i="1" l="1"/>
  <c r="P17" i="1"/>
  <c r="T15" i="1" l="1"/>
  <c r="P16" i="1" l="1"/>
  <c r="P18" i="1"/>
  <c r="P19" i="1"/>
  <c r="P20" i="1"/>
  <c r="P21" i="1"/>
  <c r="P22" i="1"/>
  <c r="P23" i="1"/>
  <c r="P24" i="1"/>
  <c r="P25" i="1"/>
  <c r="P26" i="1"/>
  <c r="P27" i="1"/>
  <c r="P40" i="1"/>
  <c r="O16" i="1"/>
  <c r="O18" i="1"/>
  <c r="O19" i="1"/>
  <c r="O20" i="1"/>
  <c r="O21" i="1"/>
  <c r="O22" i="1"/>
  <c r="O23" i="1"/>
  <c r="O24" i="1"/>
  <c r="O25" i="1"/>
  <c r="O26" i="1"/>
  <c r="O27" i="1"/>
  <c r="O40" i="1" l="1"/>
  <c r="P10" i="1" l="1"/>
  <c r="O10" i="1"/>
  <c r="P15" i="1" l="1"/>
  <c r="C12" i="31" l="1"/>
  <c r="O15" i="1" l="1"/>
  <c r="O4" i="1" l="1"/>
  <c r="O5" i="1"/>
  <c r="O6" i="1"/>
  <c r="O7" i="1"/>
  <c r="O8" i="1"/>
  <c r="O9" i="1"/>
  <c r="O11" i="1"/>
  <c r="O12" i="1"/>
  <c r="O13" i="1"/>
  <c r="O77" i="1"/>
  <c r="O14" i="1"/>
  <c r="G65" i="1" l="1"/>
  <c r="P77" i="1" l="1"/>
  <c r="G64" i="1" l="1"/>
  <c r="G58" i="1" l="1"/>
  <c r="H58" i="1" s="1"/>
  <c r="G63" i="1"/>
  <c r="G62" i="1"/>
  <c r="G61" i="1"/>
  <c r="G60" i="1"/>
  <c r="G59" i="1"/>
  <c r="G57" i="1"/>
  <c r="H57" i="1" s="1"/>
  <c r="H50" i="1" l="1"/>
  <c r="P14" i="1" l="1"/>
  <c r="P9" i="1"/>
  <c r="P8" i="1"/>
  <c r="P7" i="1"/>
  <c r="P6" i="1"/>
  <c r="P5" i="1"/>
  <c r="P13" i="1" l="1"/>
  <c r="P12" i="1"/>
  <c r="P11" i="1" l="1"/>
  <c r="H65" i="1" l="1"/>
  <c r="H59" i="1" l="1"/>
  <c r="H64" i="1"/>
  <c r="H62" i="1"/>
  <c r="H63" i="1"/>
  <c r="H60" i="1"/>
  <c r="H2" i="27"/>
  <c r="H61" i="1"/>
  <c r="H56" i="1"/>
  <c r="P4" i="1"/>
  <c r="I49" i="1" l="1"/>
  <c r="H66" i="1"/>
  <c r="I45" i="1"/>
  <c r="J45" i="1" s="1"/>
  <c r="I48" i="1"/>
  <c r="J48" i="1" s="1"/>
  <c r="I47" i="1"/>
  <c r="J47" i="1" s="1"/>
  <c r="I44" i="1"/>
  <c r="I46" i="1"/>
  <c r="J46" i="1" s="1"/>
  <c r="I50" i="1" l="1"/>
  <c r="J50" i="1" s="1"/>
  <c r="C46" i="1" l="1"/>
  <c r="F11" i="20" l="1"/>
  <c r="F103" i="21" l="1"/>
  <c r="F107" i="21" s="1"/>
  <c r="F81" i="2" l="1"/>
  <c r="F82" i="2"/>
  <c r="F54" i="2" l="1"/>
  <c r="F55" i="2" s="1"/>
  <c r="F80" i="21" l="1"/>
  <c r="F86" i="21" s="1"/>
  <c r="C19" i="4" l="1"/>
  <c r="I12" i="4"/>
  <c r="I11" i="4"/>
  <c r="I10" i="4"/>
  <c r="I9" i="4"/>
  <c r="I8" i="4"/>
  <c r="I7" i="4"/>
  <c r="I6" i="4"/>
  <c r="I5" i="4"/>
  <c r="I4" i="4"/>
  <c r="J44" i="1"/>
  <c r="F64" i="30"/>
  <c r="F65" i="30" s="1"/>
  <c r="F51" i="30"/>
  <c r="F52" i="30" s="1"/>
  <c r="F38" i="30"/>
  <c r="F39" i="30" s="1"/>
  <c r="F25" i="30"/>
  <c r="F12" i="30"/>
  <c r="F13" i="30" s="1"/>
  <c r="F64" i="29"/>
  <c r="F65" i="29" s="1"/>
  <c r="F51" i="29"/>
  <c r="F52" i="29" s="1"/>
  <c r="F38" i="29"/>
  <c r="F39" i="29" s="1"/>
  <c r="F25" i="29"/>
  <c r="F12" i="29"/>
  <c r="F13" i="29" s="1"/>
  <c r="F64" i="26"/>
  <c r="F65" i="26" s="1"/>
  <c r="F51" i="26"/>
  <c r="F52" i="26" s="1"/>
  <c r="F38" i="26"/>
  <c r="F39" i="26" s="1"/>
  <c r="F25" i="26"/>
  <c r="F26" i="26" s="1"/>
  <c r="F12" i="26"/>
  <c r="F13" i="26" s="1"/>
  <c r="F64" i="25"/>
  <c r="F65" i="25" s="1"/>
  <c r="F51" i="25"/>
  <c r="F52" i="25" s="1"/>
  <c r="F38" i="25"/>
  <c r="F39" i="25" s="1"/>
  <c r="F25" i="25"/>
  <c r="F26" i="25" s="1"/>
  <c r="F12" i="25"/>
  <c r="F13" i="25" s="1"/>
  <c r="F64" i="22"/>
  <c r="F65" i="22" s="1"/>
  <c r="F51" i="22"/>
  <c r="F52" i="22" s="1"/>
  <c r="F38" i="22"/>
  <c r="F39" i="22" s="1"/>
  <c r="F25" i="22"/>
  <c r="F26" i="22" s="1"/>
  <c r="F12" i="22"/>
  <c r="F13" i="22" s="1"/>
  <c r="F64" i="23"/>
  <c r="F65" i="23" s="1"/>
  <c r="F51" i="23"/>
  <c r="F52" i="23" s="1"/>
  <c r="F38" i="23"/>
  <c r="F39" i="23" s="1"/>
  <c r="F25" i="23"/>
  <c r="F26" i="23" s="1"/>
  <c r="F51" i="21"/>
  <c r="F52" i="21" s="1"/>
  <c r="F38" i="21"/>
  <c r="F39" i="21" s="1"/>
  <c r="F25" i="21"/>
  <c r="F12" i="21"/>
  <c r="F13" i="21" s="1"/>
  <c r="F64" i="3"/>
  <c r="F65" i="3" s="1"/>
  <c r="F37" i="3"/>
  <c r="F38" i="3" s="1"/>
  <c r="F80" i="2"/>
  <c r="F67" i="2"/>
  <c r="F68" i="2" s="1"/>
  <c r="F41" i="2"/>
  <c r="F42" i="2" s="1"/>
  <c r="F28" i="2"/>
  <c r="F29" i="2" s="1"/>
  <c r="F14" i="2"/>
  <c r="F16" i="2" s="1"/>
  <c r="F39" i="20"/>
  <c r="F40" i="20" s="1"/>
  <c r="F25" i="20"/>
  <c r="F26" i="20" s="1"/>
  <c r="F12" i="20"/>
  <c r="I1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Ricardo Carrasco</author>
  </authors>
  <commentList>
    <comment ref="B4" authorId="0" shapeId="0" xr:uid="{00D7A4F4-0D88-457C-A3F6-34B7F12A0EBD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6,88</t>
        </r>
      </text>
    </comment>
    <comment ref="B6" authorId="0" shapeId="0" xr:uid="{01F2323D-F628-477F-9166-FD666CE306B3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Cuota Fija $ 483.318</t>
        </r>
      </text>
    </comment>
    <comment ref="B8" authorId="0" shapeId="0" xr:uid="{0C9E868E-FE38-405F-AC87-38AA8FCE65E2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E 4.833</t>
        </r>
      </text>
    </comment>
    <comment ref="B9" authorId="0" shapeId="0" xr:uid="{BF4EAF9A-8E9B-4E7A-9CE1-D05353AA528A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E 3.125</t>
        </r>
      </text>
    </comment>
    <comment ref="B10" authorId="0" shapeId="0" xr:uid="{682BD1F7-74D9-4237-A3B7-6628363FA769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10,5 UF
</t>
        </r>
      </text>
    </comment>
    <comment ref="B11" authorId="0" shapeId="0" xr:uid="{0C16EA05-A689-4A85-A31D-921280B99D91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9,54</t>
        </r>
      </text>
    </comment>
    <comment ref="B12" authorId="0" shapeId="0" xr:uid="{669B073A-D106-4A2D-B571-D05B49523036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125</t>
        </r>
      </text>
    </comment>
    <comment ref="B13" authorId="0" shapeId="0" xr:uid="{1B8A1AFE-6844-4A10-AC29-484C37D92436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US$ 517,67</t>
        </r>
      </text>
    </comment>
    <comment ref="B15" authorId="0" shapeId="0" xr:uid="{930D4AC6-B221-4260-97F2-C91FCEA73990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11</t>
        </r>
      </text>
    </comment>
    <comment ref="B16" authorId="0" shapeId="0" xr:uid="{DD1B9121-EFB6-4032-8415-6B5DFAF237D9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$ 749.427 mas iVA</t>
        </r>
      </text>
    </comment>
    <comment ref="B17" authorId="0" shapeId="0" xr:uid="{9DB3FABB-C481-4CF5-A4A6-B6F1921B060E}">
      <text>
        <r>
          <rPr>
            <sz val="9"/>
            <color indexed="81"/>
            <rFont val="Tahoma"/>
            <family val="2"/>
          </rPr>
          <t xml:space="preserve">650 euros
</t>
        </r>
      </text>
    </comment>
  </commentList>
</comments>
</file>

<file path=xl/sharedStrings.xml><?xml version="1.0" encoding="utf-8"?>
<sst xmlns="http://schemas.openxmlformats.org/spreadsheetml/2006/main" count="1914" uniqueCount="556">
  <si>
    <t>O/V</t>
  </si>
  <si>
    <t>Total Facturado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</si>
  <si>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</si>
  <si>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</si>
  <si>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</si>
  <si>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</si>
  <si>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</si>
  <si>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</si>
  <si>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</si>
  <si>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ORDEN DE VENTA</t>
  </si>
  <si>
    <t>ORDEN DE COMPRA</t>
  </si>
  <si>
    <t>PRESUPUESTO</t>
  </si>
  <si>
    <t>INFORME TÉCNICO EN TERRENO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</si>
  <si>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</si>
  <si>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</si>
  <si>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</si>
  <si>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</si>
  <si>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</si>
  <si>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</si>
  <si>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</si>
  <si>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</si>
  <si>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05</t>
  </si>
  <si>
    <t>CODIGOS</t>
  </si>
  <si>
    <t>111PROGRAMACION</t>
  </si>
  <si>
    <t>MANTENCION</t>
  </si>
  <si>
    <t>REPARACIONES VARIAS (PINTURA, )</t>
  </si>
  <si>
    <t>MANO DE OBRA</t>
  </si>
  <si>
    <t>Facturación 06</t>
  </si>
  <si>
    <t>Facturación 07</t>
  </si>
  <si>
    <t>Facturación 08</t>
  </si>
  <si>
    <t>Facturación 09</t>
  </si>
  <si>
    <t>Facturación 10</t>
  </si>
  <si>
    <t>Facturación 12</t>
  </si>
  <si>
    <t>Facturación 13</t>
  </si>
  <si>
    <t>Facturación 14</t>
  </si>
  <si>
    <t>Facturación 17</t>
  </si>
  <si>
    <t>Facturación 18</t>
  </si>
  <si>
    <t>Facturación 19</t>
  </si>
  <si>
    <t>Facturación 20</t>
  </si>
  <si>
    <t>Clínica Las Condes</t>
  </si>
  <si>
    <t>MONTO NETO</t>
  </si>
  <si>
    <t>REALIZADO</t>
  </si>
  <si>
    <t>FACTURA</t>
  </si>
  <si>
    <t>ENCARGADO</t>
  </si>
  <si>
    <t xml:space="preserve">OBSERVACIÓN </t>
  </si>
  <si>
    <t>93.930.000-7</t>
  </si>
  <si>
    <t>VISITA TECNICA</t>
  </si>
  <si>
    <t>META PERSONAL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</si>
  <si>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</si>
  <si>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</si>
  <si>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</si>
  <si>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</si>
  <si>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</si>
  <si>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</si>
  <si>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</si>
  <si>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</si>
  <si>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</si>
  <si>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</si>
  <si>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Cantidad</t>
  </si>
  <si>
    <t>Detalle</t>
  </si>
  <si>
    <t>Precio Unitario</t>
  </si>
  <si>
    <t>Código</t>
  </si>
  <si>
    <t>VALORES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</si>
  <si>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</si>
  <si>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</si>
  <si>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</si>
  <si>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</si>
  <si>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</si>
  <si>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>PROGRAMACIÓN</t>
  </si>
  <si>
    <t>61.606.307-3</t>
  </si>
  <si>
    <t>Facturación 04</t>
  </si>
  <si>
    <t>Facturación 11</t>
  </si>
  <si>
    <t>Facturación 15</t>
  </si>
  <si>
    <t>Facturación 16</t>
  </si>
  <si>
    <t>Facturación 22</t>
  </si>
  <si>
    <t>Facturación 23</t>
  </si>
  <si>
    <t>Facturación 24</t>
  </si>
  <si>
    <t>Facturación 25</t>
  </si>
  <si>
    <t>Facturación 26</t>
  </si>
  <si>
    <t>Facturación 27</t>
  </si>
  <si>
    <t>Facturación 28</t>
  </si>
  <si>
    <t>Facturación 29</t>
  </si>
  <si>
    <t>Facturación 30</t>
  </si>
  <si>
    <t>HES</t>
  </si>
  <si>
    <t>SOLICITUD DE HES</t>
  </si>
  <si>
    <t>Facturación 21</t>
  </si>
  <si>
    <t>CLINICA SANTA MARIA S.A.</t>
  </si>
  <si>
    <t>90.753.000-0</t>
  </si>
  <si>
    <t>CLIENTE</t>
  </si>
  <si>
    <t>96.898.980-4</t>
  </si>
  <si>
    <t>76.515.070-1</t>
  </si>
  <si>
    <t>96.885.930-7</t>
  </si>
  <si>
    <t>ENCARGADO ENTREGA DE FACTURA</t>
  </si>
  <si>
    <t>PINTURA LAIGHT NEUTRAL</t>
  </si>
  <si>
    <t>PINTURA TOUPE</t>
  </si>
  <si>
    <t>CLINICA LOS COIHUES</t>
  </si>
  <si>
    <t>96.921.660-4</t>
  </si>
  <si>
    <t>MACROCOM SERVICE LTDA</t>
  </si>
  <si>
    <t>76.005.367-8</t>
  </si>
  <si>
    <t>CLINICA BICENTENARIO SPA</t>
  </si>
  <si>
    <t>76.696.200-9</t>
  </si>
  <si>
    <t>CLINICA AVANSALUD SPA.</t>
  </si>
  <si>
    <t>78.040.520-1</t>
  </si>
  <si>
    <t>COMERCIAL INTHEGRA ELECTRICA LIMITADA</t>
  </si>
  <si>
    <t>76.136.176-7</t>
  </si>
  <si>
    <t>DESCRIPCION</t>
  </si>
  <si>
    <t>Cristian Quiñones</t>
  </si>
  <si>
    <t>NO APLICA</t>
  </si>
  <si>
    <t>Rut: 93.930.000-7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</si>
  <si>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10000”</t>
    </r>
  </si>
  <si>
    <t>CLINICA LAS CONDES</t>
  </si>
  <si>
    <t>CLINICA CHILLAN</t>
  </si>
  <si>
    <t>81.698.900-0</t>
  </si>
  <si>
    <t>PONTIFICIA UNIVERSIDAD CATOLICA DE CHILE</t>
  </si>
  <si>
    <t>70.285.100-9</t>
  </si>
  <si>
    <t>MUTUAL DE SEGURIDAD C. CH. C.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</si>
  <si>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“ROL N° 500”</t>
    </r>
  </si>
  <si>
    <t>cant.</t>
  </si>
  <si>
    <t>CLINICA VESPUCIO SPA.</t>
  </si>
  <si>
    <t>SOCIEDAD CONSESIONARIA SAN JOSE TECNOCONTROL</t>
  </si>
  <si>
    <t>76.082.113-6</t>
  </si>
  <si>
    <t>INSTITUTO DE DIAGNOSTICO S.A.</t>
  </si>
  <si>
    <t>92.051.000-0</t>
  </si>
  <si>
    <t>PROGRAMACION</t>
  </si>
  <si>
    <t>Columna1</t>
  </si>
  <si>
    <t>7424-1</t>
  </si>
  <si>
    <t>7424-6</t>
  </si>
  <si>
    <t>MANTENCION MARZO</t>
  </si>
  <si>
    <t>CONTACTO</t>
  </si>
  <si>
    <t>TELEFONO// MAIL</t>
  </si>
  <si>
    <t>CLINICA LAS CONDES SA.</t>
  </si>
  <si>
    <t>GUIA DESP.</t>
  </si>
  <si>
    <t>Facturación 31</t>
  </si>
  <si>
    <t>Facturación 32</t>
  </si>
  <si>
    <t>Facturación 33</t>
  </si>
  <si>
    <t>Facturación 34</t>
  </si>
  <si>
    <t>Facturación 35</t>
  </si>
  <si>
    <t>Facturación 36</t>
  </si>
  <si>
    <t>Facturación 37</t>
  </si>
  <si>
    <t>Facturación 38</t>
  </si>
  <si>
    <t>Facturación 39</t>
  </si>
  <si>
    <t>Facturación 40</t>
  </si>
  <si>
    <t>7426-1</t>
  </si>
  <si>
    <t>7426-4</t>
  </si>
  <si>
    <t>7426-5</t>
  </si>
  <si>
    <t>7426-6</t>
  </si>
  <si>
    <t>7426-7</t>
  </si>
  <si>
    <t>7426-8</t>
  </si>
  <si>
    <t>7426-10</t>
  </si>
  <si>
    <t>7427-10</t>
  </si>
  <si>
    <t>7427-8</t>
  </si>
  <si>
    <t xml:space="preserve">TOTAL % ALCANZADO DE VENTAS </t>
  </si>
  <si>
    <t>TOTAL % ALCANZADO DE VENTAS  POR TECNICO</t>
  </si>
  <si>
    <t>FACTURADO   $</t>
  </si>
  <si>
    <t xml:space="preserve">VTA. MENSUAL $ </t>
  </si>
  <si>
    <t>NETO</t>
  </si>
  <si>
    <t>HOSPITAL DE OVALLE</t>
  </si>
  <si>
    <t>61.606.404-5</t>
  </si>
  <si>
    <t>1057441-76-SE20</t>
  </si>
  <si>
    <t xml:space="preserve">MANTENCION </t>
  </si>
  <si>
    <t>|</t>
  </si>
  <si>
    <t>Facturación 51</t>
  </si>
  <si>
    <t>Facturación 52</t>
  </si>
  <si>
    <t>Facturación 53</t>
  </si>
  <si>
    <t>Facturación 54</t>
  </si>
  <si>
    <t>Facturación 55</t>
  </si>
  <si>
    <t>FAVOR HACER MENCION EN FACTURA A  HES : N°   1000073064</t>
  </si>
  <si>
    <t>FAVOR HACER MENCION EN FACTURA A  HES : N°   1000073072</t>
  </si>
  <si>
    <t>FAVOR HACER MENCION EN FACTURA A  HES : N°  1000073077</t>
  </si>
  <si>
    <t>FAVOR HACER MENCION EN FACTURA A  HES : N°   1000073074</t>
  </si>
  <si>
    <t>FAVOR HACER MENCION EN FACTURA A  HES : N°    1000073076</t>
  </si>
  <si>
    <t>Facturación 56</t>
  </si>
  <si>
    <t>FAVOR HACER MENCION EN FACTURA A  HES : N°   1000073079</t>
  </si>
  <si>
    <t>Facturación 57</t>
  </si>
  <si>
    <t>Facturación 58</t>
  </si>
  <si>
    <t>Facturación 59</t>
  </si>
  <si>
    <t>Facturación 60</t>
  </si>
  <si>
    <t>FAVOR HACER MENCION EN FACTURA A  HES : N°  1000073063</t>
  </si>
  <si>
    <t>FAVOR HACER MENCION EN FACTURA A  HES : N°  1000073636</t>
  </si>
  <si>
    <t>FAVOR HACER MENCION EN FACTURA A  HES : N°  1000073628</t>
  </si>
  <si>
    <t>FAVOR HACER MENCION EN FACTURA A  HES : N°  1000073622</t>
  </si>
  <si>
    <t>MUTUAL DE SEGURIDAD C.CH.C.</t>
  </si>
  <si>
    <t>Columna2</t>
  </si>
  <si>
    <t>MANTENCION MAYO</t>
  </si>
  <si>
    <t>MANTENCION ABRIL</t>
  </si>
  <si>
    <t>FAVOR HACER MENCION EN FACTURA A  HES : N°  1000075575</t>
  </si>
  <si>
    <t>7446-11</t>
  </si>
  <si>
    <t>FAVOR HACER MENCION EN FACTURA A  HES : N° 1000075580</t>
  </si>
  <si>
    <t>7446-12</t>
  </si>
  <si>
    <t>FAVOR HACER MENCION EN FACTURA A  HES : N°  1000075617</t>
  </si>
  <si>
    <t>7439-1</t>
  </si>
  <si>
    <t>FAVOR HACER MENCION EN FACTURA A  HES : N°  1000075612</t>
  </si>
  <si>
    <t>7439-2</t>
  </si>
  <si>
    <t>FAVOR HACER MENCION EN FACTURA A  HES : N°  1000075604</t>
  </si>
  <si>
    <t>7439-3</t>
  </si>
  <si>
    <t>FAVOR HACER MENCION EN FACTURA A  HES : N° 1000075606</t>
  </si>
  <si>
    <t>7439-4</t>
  </si>
  <si>
    <t>FAVOR HACER MENCION EN FACTURA A  HES : N°  1000075608</t>
  </si>
  <si>
    <t>7439-5</t>
  </si>
  <si>
    <t>FAVOR HACER MENCION EN FACTURA A  HES : N°   1000075602</t>
  </si>
  <si>
    <t>7439-6</t>
  </si>
  <si>
    <t>FAVOR HACER MENCION EN FACTURA A  HES : N°   1000075611</t>
  </si>
  <si>
    <t>7439-7</t>
  </si>
  <si>
    <t>FAVOR HACER MENCION EN FACTURA A  HES : N°    1000075609</t>
  </si>
  <si>
    <t>7439-8</t>
  </si>
  <si>
    <t>MANTENCION JUNIO</t>
  </si>
  <si>
    <t>CLINICA ALEMANA TEMUCO</t>
  </si>
  <si>
    <t>HOSPITAL DE VICTORIA</t>
  </si>
  <si>
    <t>96.606.750-0</t>
  </si>
  <si>
    <t>61.602.229-6</t>
  </si>
  <si>
    <t>1057389-1055-SE20</t>
  </si>
  <si>
    <t>MANTENCION   (01 DE 02)</t>
  </si>
  <si>
    <t>N° DE RECEPCION  5001664636</t>
  </si>
  <si>
    <t>Jorge Fernandez</t>
  </si>
  <si>
    <t xml:space="preserve">FAVOR HACER MENCION EN FACTURA A  HES : N°   1000079981 ( JUNIO 2020 ) </t>
  </si>
  <si>
    <t>CLINICA LAS CONDES S.A</t>
  </si>
  <si>
    <t>HEPATOMED SPA</t>
  </si>
  <si>
    <t>HOSPITAL OVALLE</t>
  </si>
  <si>
    <t>1057441-467-SE21</t>
  </si>
  <si>
    <t>*/B1</t>
  </si>
  <si>
    <t>w</t>
  </si>
  <si>
    <t>ST-2406-10AQ</t>
  </si>
  <si>
    <t>POWER SUPPLY CHARGERS</t>
  </si>
  <si>
    <t>Mano de obra + Visita técnica</t>
  </si>
  <si>
    <t>CLINICA AVANSALUD</t>
  </si>
  <si>
    <t>FACTURA CORRESPONDIENTE AL MES DE ABRIL DE 2021</t>
  </si>
  <si>
    <t>PROGRAMACION LLAMADO ENFERMERIA R5</t>
  </si>
  <si>
    <t>FACTURA CORRESPONDIENTE AL MES DE  ABRIL DE 2021</t>
  </si>
  <si>
    <t xml:space="preserve">MUTUAL DE SEGURIDAD  </t>
  </si>
  <si>
    <t>CCDIN</t>
  </si>
  <si>
    <t xml:space="preserve"> PERAS DE LLAMADO RAULAND 4000</t>
  </si>
  <si>
    <t>HOSPITAL DE COPIAPO</t>
  </si>
  <si>
    <t>76.882.277-8</t>
  </si>
  <si>
    <t>HEPATOMED S.P.A</t>
  </si>
  <si>
    <t>HOSPITAL DR. GUSTAVO FRICKE</t>
  </si>
  <si>
    <t>CLINICA SANTA MARIA SPA</t>
  </si>
  <si>
    <t>1554-564-SE21</t>
  </si>
  <si>
    <t>61.606.602-1</t>
  </si>
  <si>
    <t>CLINICA INDISA</t>
  </si>
  <si>
    <t>R5KPS1EA</t>
  </si>
  <si>
    <t>CLINICA ALEMANA DE OSORNO</t>
  </si>
  <si>
    <t>76.555.870-0</t>
  </si>
  <si>
    <t>PERAS DE LLAMADO</t>
  </si>
  <si>
    <t xml:space="preserve">FACTURA CORRESPONDIENTE AL MES DE AGOSTO DE 2021 </t>
  </si>
  <si>
    <t>CLA246</t>
  </si>
  <si>
    <t>LAMPARA DE PASILLO</t>
  </si>
  <si>
    <t>R4KSAR</t>
  </si>
  <si>
    <t>MODULO DE PRESENCIA Y AYUDA</t>
  </si>
  <si>
    <t>MODULO DE3 PACIENTE CON AUDIO</t>
  </si>
  <si>
    <t>R5KPC11WPS</t>
  </si>
  <si>
    <t>MODULO DE BAÑO</t>
  </si>
  <si>
    <t>MUTUAL DE SEGURIDAD</t>
  </si>
  <si>
    <t>POR CONTRATO</t>
  </si>
  <si>
    <t xml:space="preserve">FACTURA CORRESPONDIENTE AL MES DE SEPTIEMBRE DE 2021 </t>
  </si>
  <si>
    <t>CONTRATO</t>
  </si>
  <si>
    <t>COMERCIAL INTHEGRA ELECTRICA LTDA</t>
  </si>
  <si>
    <t xml:space="preserve">FACTURA CORRESPONDIENTE AL MES DE DICIEMBRE DE 2021 </t>
  </si>
  <si>
    <t>RECIDENCIA LAS HUALTATAS</t>
  </si>
  <si>
    <t>FACTURA CORRESPONDIENTE AL MES DE DICIEMBRE DE 2021</t>
  </si>
  <si>
    <t>MANTENCION POR CONTRATO DICIEMBRE  2021</t>
  </si>
  <si>
    <t>PERA DE LLAMADO</t>
  </si>
  <si>
    <t>70.079.000-2</t>
  </si>
  <si>
    <t>DCA200</t>
  </si>
  <si>
    <t>CONTROLADOR</t>
  </si>
  <si>
    <t xml:space="preserve">CLIENTE PAGA CON CHEQUE </t>
  </si>
  <si>
    <t>HOSPITAL DE CASTRO</t>
  </si>
  <si>
    <t>61.602.275-K</t>
  </si>
  <si>
    <t>98878 / 98879</t>
  </si>
  <si>
    <t>191616 / 191618</t>
  </si>
  <si>
    <t>IBM000358</t>
  </si>
  <si>
    <t>WATER FILTER CARTRIDGE</t>
  </si>
  <si>
    <t>CAQ000001</t>
  </si>
  <si>
    <t>FILTRO HUMEDAD</t>
  </si>
  <si>
    <t>EBQ000100</t>
  </si>
  <si>
    <t>DI CARTRIDGE</t>
  </si>
  <si>
    <t>OAM001523</t>
  </si>
  <si>
    <t>BLAST SHIELD</t>
  </si>
  <si>
    <t>CLINICA ALEMANA DE TEMUCO</t>
  </si>
  <si>
    <t>RED DE SALUD UC- CHRISTUS</t>
  </si>
  <si>
    <t>META SOPORTE  SERVICIO TECNICO</t>
  </si>
  <si>
    <t>Carlos  Alfaro</t>
  </si>
  <si>
    <t>Andres Yañez</t>
  </si>
  <si>
    <t>FACTURA CORRESPONDIENTE AL MES DE ENERO DE 2022</t>
  </si>
  <si>
    <t>CONTRATO MANTENCION ENERO 2022</t>
  </si>
  <si>
    <t>608-13005-SE21</t>
  </si>
  <si>
    <t>MANTENCION LLAMADO ENFERMERIA ENERO 2022</t>
  </si>
  <si>
    <t>FACTURA CORRESPONDIENTE AL MES DE ENERO DE 2022 / HACER MENCION EN FACTURA LA OC N° 608-13005-SE21</t>
  </si>
  <si>
    <t>RESIDENCIA LAS HUALTATAS</t>
  </si>
  <si>
    <t>76.754.097-3</t>
  </si>
  <si>
    <t>UC PONTIFICIA UNIVERSIDAD CATOLICA DE CHILE</t>
  </si>
  <si>
    <t>MANTENCION EQUIPO TRINITY</t>
  </si>
  <si>
    <t>NO APLICA CLIENTE PAGA DIRECTO</t>
  </si>
  <si>
    <t>FACTURA CORRESPONDIENTE AL MES DE  ENERO DE 2022</t>
  </si>
  <si>
    <t>FACTURA CORRESPONDIENTE AL MES DE FEBRERO DE 2022</t>
  </si>
  <si>
    <t>4375-3606-SE21</t>
  </si>
  <si>
    <t xml:space="preserve">FACTURA CORRESPONDIENTE AL MES DE  FEBRERO DE 2022 </t>
  </si>
  <si>
    <t>61.602.189-3</t>
  </si>
  <si>
    <t>HOSPITAL GUILLERMO BENAVENTE</t>
  </si>
  <si>
    <t>MANTENCION MES FEBRERO 2022</t>
  </si>
  <si>
    <t>Clínica Alemana de Temuco</t>
  </si>
  <si>
    <t>Empresa</t>
  </si>
  <si>
    <t>Urofusion Spa</t>
  </si>
  <si>
    <t>Neto</t>
  </si>
  <si>
    <t>IVA</t>
  </si>
  <si>
    <t>Total</t>
  </si>
  <si>
    <t>ID empaque</t>
  </si>
  <si>
    <t>Orden</t>
  </si>
  <si>
    <t>LegalNumber</t>
  </si>
  <si>
    <t>Comentario</t>
  </si>
  <si>
    <t>✓</t>
  </si>
  <si>
    <t>Est</t>
  </si>
  <si>
    <t>San José Constructora Chile S.A.</t>
  </si>
  <si>
    <t>Facturación Mes de agosto 2022</t>
  </si>
  <si>
    <t>SOLICITUD OV</t>
  </si>
  <si>
    <t>Cliente</t>
  </si>
  <si>
    <t>Ppto</t>
  </si>
  <si>
    <t>OC</t>
  </si>
  <si>
    <t>Monto</t>
  </si>
  <si>
    <t>Clinica Alemana de Temuco</t>
  </si>
  <si>
    <t>Hospital Dr. Gustavo Fricke</t>
  </si>
  <si>
    <t>HOSPITAL BARROS LUCO-TRUDEAU</t>
  </si>
  <si>
    <t>61.608.101 -2</t>
  </si>
  <si>
    <t>UC Christus Servicios Ambulatorios S.p.A</t>
  </si>
  <si>
    <t>96.770.100-9</t>
  </si>
  <si>
    <t>61.602.275 -K</t>
  </si>
  <si>
    <t>Hospital de La Serena</t>
  </si>
  <si>
    <t>76.093.454-2</t>
  </si>
  <si>
    <t>FUNDACION ARTURO LOPEZ PEREZ</t>
  </si>
  <si>
    <t>OBRASCON HUARTE LAIN S.A. - AGENCIA EN CHILE</t>
  </si>
  <si>
    <t>59.059.340-0</t>
  </si>
  <si>
    <t>70.377.400-8</t>
  </si>
  <si>
    <t>Clínica Alemana de Santiago S.A</t>
  </si>
  <si>
    <t>Hospital Dr. Hernán Henriquez Aravena de Temuco</t>
  </si>
  <si>
    <t>61.602.232-6</t>
  </si>
  <si>
    <t>Clínica Andes Salud Concepción S.A.</t>
  </si>
  <si>
    <t>76.018.992-8</t>
  </si>
  <si>
    <t>UC Christus Servicios Clínicos S.p.A</t>
  </si>
  <si>
    <t>99.573.490-7</t>
  </si>
  <si>
    <t>Inmobiliaria Collín S.A.</t>
  </si>
  <si>
    <t>76.644.510-1</t>
  </si>
  <si>
    <t>Clínica Dávila</t>
  </si>
  <si>
    <t>96.530.470-3</t>
  </si>
  <si>
    <t>Pedro Valencia</t>
  </si>
  <si>
    <t>C Quiñones</t>
  </si>
  <si>
    <t>C Alfaro</t>
  </si>
  <si>
    <t>A Yañez</t>
  </si>
  <si>
    <t>P Valencia</t>
  </si>
  <si>
    <t>J Fernandez</t>
  </si>
  <si>
    <t>Cencomex</t>
  </si>
  <si>
    <t>Línea</t>
  </si>
  <si>
    <t>Qcore</t>
  </si>
  <si>
    <t>Columna3</t>
  </si>
  <si>
    <t>Koelis</t>
  </si>
  <si>
    <t>Guldmann</t>
  </si>
  <si>
    <t>Edap-TMS</t>
  </si>
  <si>
    <t>Rauland</t>
  </si>
  <si>
    <t>Echosens</t>
  </si>
  <si>
    <t>Elpas</t>
  </si>
  <si>
    <t>Quanta</t>
  </si>
  <si>
    <t>Codigo</t>
  </si>
  <si>
    <t>Descripción</t>
  </si>
  <si>
    <t>Smiths Medical</t>
  </si>
  <si>
    <t>Contrato Soporte junio 2023 cuota /24</t>
  </si>
  <si>
    <t>Clínica Vespucio</t>
  </si>
  <si>
    <t>ORDEN DE COMPRA N°29540</t>
  </si>
  <si>
    <t>DOMINION SPA</t>
  </si>
  <si>
    <t>99.597.170-4</t>
  </si>
  <si>
    <t>Hotelera Ambar Residence SPA</t>
  </si>
  <si>
    <t>76.133.697-5</t>
  </si>
  <si>
    <t>HOSPITAL DE PUERTO AYSEN</t>
  </si>
  <si>
    <t>61.602.279-2</t>
  </si>
  <si>
    <t>Hospital Gustavo Fricke</t>
  </si>
  <si>
    <t>Contrato Mantención agosto 2023 cuota /24</t>
  </si>
  <si>
    <t>SERVICIOS MEDICOS VESPUCIO LTDA</t>
  </si>
  <si>
    <t>HABOCK AVIATION CHILE SPA</t>
  </si>
  <si>
    <t>76.375.916-4</t>
  </si>
  <si>
    <t>Hepatomed S.P.A.</t>
  </si>
  <si>
    <t>Clínica Andes Salud El Loa</t>
  </si>
  <si>
    <t>96.802.800-6</t>
  </si>
  <si>
    <t>Hospital La Unión</t>
  </si>
  <si>
    <t>61.607.503-9</t>
  </si>
  <si>
    <t>Sodexo Chile SpA</t>
  </si>
  <si>
    <t>94.623.000-6</t>
  </si>
  <si>
    <t>Hospital La Serena</t>
  </si>
  <si>
    <t>61.606.402-9</t>
  </si>
  <si>
    <t>Hospital San Juan de dios de Los Andes</t>
  </si>
  <si>
    <t>61.602.036-6</t>
  </si>
  <si>
    <t>EMPRESA CONSTRUCTORA MOLLER Y PÉREZ-COTAPOS S.A.</t>
  </si>
  <si>
    <t>92.770.000-K</t>
  </si>
  <si>
    <t>N Espinoza</t>
  </si>
  <si>
    <t>F Marifil</t>
  </si>
  <si>
    <t>71.614.000-8</t>
  </si>
  <si>
    <t>Clínica Universidad de los Andes</t>
  </si>
  <si>
    <t>Hospital de Curanilahue</t>
  </si>
  <si>
    <t>61.602.211-3</t>
  </si>
  <si>
    <t>Hospital de Curacaví</t>
  </si>
  <si>
    <t>62.602.125-7</t>
  </si>
  <si>
    <t>Soc Transp. Aeromedico Crítico SpA</t>
  </si>
  <si>
    <t>76.218.363-3</t>
  </si>
  <si>
    <t>Linea de Aero Servicios S.A:</t>
  </si>
  <si>
    <t>86.054.200-0</t>
  </si>
  <si>
    <t>Golden Solutions Spa</t>
  </si>
  <si>
    <t>76.637.087-K</t>
  </si>
  <si>
    <t>Hospital Felix Bulnes</t>
  </si>
  <si>
    <t>61.608.205-1</t>
  </si>
  <si>
    <t>Hospital de Copiapó</t>
  </si>
  <si>
    <t>Hospital Guillermo Grant Benavente Concepción</t>
  </si>
  <si>
    <t>HOSP DR JUAN NOE CREVANI de Arica</t>
  </si>
  <si>
    <t>61.606.001-5</t>
  </si>
  <si>
    <t>BIAR SpA</t>
  </si>
  <si>
    <t>76.743.594-0</t>
  </si>
  <si>
    <t>Hospital Las Higueras de Talcahuano</t>
  </si>
  <si>
    <t>61.607.202-1</t>
  </si>
  <si>
    <t>Hospital Base de Osorno</t>
  </si>
  <si>
    <t>61.602.260-1</t>
  </si>
  <si>
    <t>Hospital Base de Valdivia</t>
  </si>
  <si>
    <t>61.607.502 -0</t>
  </si>
  <si>
    <t>MANTENCION - Cuota 9/12 contrato mantencion Enero 2024</t>
  </si>
  <si>
    <t>Certificación y Cambio baterias 12 Bbas Sapphire</t>
  </si>
  <si>
    <t>Fuster y Corsi Ltda</t>
  </si>
  <si>
    <t>78.041.580-0</t>
  </si>
  <si>
    <t>Reconexionado piso 4to D Sur</t>
  </si>
  <si>
    <t>B Bacian</t>
  </si>
  <si>
    <t>Rep Bba 30031-6910</t>
  </si>
  <si>
    <t>CONT. MANT. LASER URO. mar 2024</t>
  </si>
  <si>
    <t xml:space="preserve">kit sustitución del tubo Calefactor Convectivo Equator EQ-5000 </t>
  </si>
  <si>
    <t>4375-481-AG24</t>
  </si>
  <si>
    <t>N/A</t>
  </si>
  <si>
    <t>Hospital Clínico Univ. de Chile</t>
  </si>
  <si>
    <t>60.910.000-1</t>
  </si>
  <si>
    <t>Mant Prev Laser Cyber TM 200</t>
  </si>
  <si>
    <t>5153-322-SE24</t>
  </si>
  <si>
    <t>52-00217091</t>
  </si>
  <si>
    <t>OC 5153-322-SE24</t>
  </si>
  <si>
    <t>Pendiente</t>
  </si>
  <si>
    <t>Calibración sondas Fibroscan</t>
  </si>
  <si>
    <t>52-00218934</t>
  </si>
  <si>
    <t>Pago pie 50% + 50% 30 días documentado</t>
  </si>
  <si>
    <t>Rep Calefact Convectivos S/N 5924 - 5923 - 10016</t>
  </si>
  <si>
    <t>Rep Calefact Convectivos S/N 10039</t>
  </si>
  <si>
    <t>7308-7309</t>
  </si>
  <si>
    <t>Rep Calefact Convectivos S/N 2806 - 5944</t>
  </si>
  <si>
    <t>Dual Patient Station</t>
  </si>
  <si>
    <t>Staff Terminal</t>
  </si>
  <si>
    <t>Clínica Ciudad del mar</t>
  </si>
  <si>
    <t>96.885.950-1</t>
  </si>
  <si>
    <t>2 un KIT SUSTITUCION DEL TUBO</t>
  </si>
  <si>
    <t>CM-12479</t>
  </si>
  <si>
    <t>52-00220515</t>
  </si>
  <si>
    <t>OC 1554-161-SE24</t>
  </si>
  <si>
    <t>7510-A</t>
  </si>
  <si>
    <r>
      <t xml:space="preserve">Cambio baterias Certif 4 bbas </t>
    </r>
    <r>
      <rPr>
        <b/>
        <sz val="8"/>
        <rFont val="Calibri"/>
        <family val="2"/>
        <scheme val="minor"/>
      </rPr>
      <t>30032-6116; 30032-7542; 30032-7700; 13-03-2024</t>
    </r>
  </si>
  <si>
    <t>1488-279-SE24</t>
  </si>
  <si>
    <t>RMA</t>
  </si>
  <si>
    <t>407-189-SE24</t>
  </si>
  <si>
    <t>Calibración sondas Fibroscan F81308 (S78466 - S94904)</t>
  </si>
  <si>
    <t>Manten Laser Litho y Cyber</t>
  </si>
  <si>
    <t>1488-422-SE24</t>
  </si>
  <si>
    <t>Visita tecnica Hab 502-1</t>
  </si>
  <si>
    <t>52-00220533</t>
  </si>
  <si>
    <t>Hospital dr. G. Fricke</t>
  </si>
  <si>
    <t>2 Blast Shield</t>
  </si>
  <si>
    <t>61.608.406-2</t>
  </si>
  <si>
    <t>Hospital del Salvador</t>
  </si>
  <si>
    <t xml:space="preserve"> 2 Blast Shield + 1 pedal</t>
  </si>
  <si>
    <t>1057489-2926-SE24</t>
  </si>
  <si>
    <t>52-00220511</t>
  </si>
  <si>
    <t>OC 36188</t>
  </si>
  <si>
    <t>52-00220514</t>
  </si>
  <si>
    <t>OC 36048</t>
  </si>
  <si>
    <t>Contrato Mantención cuota 8/24 ene 24</t>
  </si>
  <si>
    <t>608-2225-SE24</t>
  </si>
  <si>
    <t xml:space="preserve">Hospital Puerto Montt </t>
  </si>
  <si>
    <t>61.975.100-0</t>
  </si>
  <si>
    <t>Cambio pantalla Fibroscan F81230</t>
  </si>
  <si>
    <t>1057539-2306-SE24</t>
  </si>
  <si>
    <t>OC 1057489-2926-SE24</t>
  </si>
  <si>
    <t>Auricular + CCDIN + Est Pacientes</t>
  </si>
  <si>
    <t>T01610-0088</t>
  </si>
  <si>
    <t>52-00221233</t>
  </si>
  <si>
    <t>52-00221340</t>
  </si>
  <si>
    <t>52-00221338</t>
  </si>
  <si>
    <t>Hospital Dr. Hernán Henriquez A. de Temuco</t>
  </si>
  <si>
    <t>OC 1488-422-SE24</t>
  </si>
  <si>
    <t>52-00220519</t>
  </si>
  <si>
    <t>Clínica Ciudad del Mar</t>
  </si>
  <si>
    <t>OC CM-12479</t>
  </si>
  <si>
    <t>SPI-38377</t>
  </si>
  <si>
    <t>52-00219280</t>
  </si>
  <si>
    <t>OC SPI-3877</t>
  </si>
  <si>
    <t xml:space="preserve"> 337913 + 337912</t>
  </si>
  <si>
    <t>52-00220675</t>
  </si>
  <si>
    <t>HES 4500623348</t>
  </si>
  <si>
    <t>Contrato mantención Trinity cuota 9/11</t>
  </si>
  <si>
    <t>Contrato mantención Focal One, marzo 2024</t>
  </si>
  <si>
    <t>Contrato mantención Sonolith, marzo 2024</t>
  </si>
  <si>
    <t>Contrato Mantención Laser 16/24  marzo 24</t>
  </si>
  <si>
    <t>1057439-1271-SE24</t>
  </si>
  <si>
    <t>Contrato</t>
  </si>
  <si>
    <t>52-00218405</t>
  </si>
  <si>
    <t>Clínica Santa María</t>
  </si>
  <si>
    <t>OC 916890</t>
  </si>
  <si>
    <t>1554-161-SE24</t>
  </si>
  <si>
    <t>52-00225163</t>
  </si>
  <si>
    <t>Hepatomed</t>
  </si>
  <si>
    <t>Contrato Mantención Fibroscan feb 24</t>
  </si>
  <si>
    <t>Feberero 24</t>
  </si>
  <si>
    <t>52-00225164</t>
  </si>
  <si>
    <t>Urofusion</t>
  </si>
  <si>
    <t>cuota 9/11</t>
  </si>
  <si>
    <t>Servicios Médicos Tabancura SPA</t>
  </si>
  <si>
    <t>78.053.560-1</t>
  </si>
  <si>
    <t>Botón Emerg + Bloque apagado</t>
  </si>
  <si>
    <t>52-00217631</t>
  </si>
  <si>
    <t>OC 4500244699</t>
  </si>
  <si>
    <t>52-00225168</t>
  </si>
  <si>
    <t>Contrato mant Fibroscan F92914 marzo  24   6/12</t>
  </si>
  <si>
    <t>Contrato 6/24   marzo 24</t>
  </si>
  <si>
    <t>52-00225162</t>
  </si>
  <si>
    <t>OC 1057439-1271-SE24</t>
  </si>
  <si>
    <t>52-00220510</t>
  </si>
  <si>
    <t>OC 916736</t>
  </si>
  <si>
    <t>52-00221798</t>
  </si>
  <si>
    <t>Hospital G. Fricke</t>
  </si>
  <si>
    <t>OC 608-2225-SE24</t>
  </si>
  <si>
    <t>52-00221787</t>
  </si>
  <si>
    <t>OC 1057539-2306-SE24</t>
  </si>
  <si>
    <t>52-00225086</t>
  </si>
  <si>
    <t>OC T01610-0088</t>
  </si>
  <si>
    <t>52-00221337</t>
  </si>
  <si>
    <t>OC 407-189-SE24</t>
  </si>
  <si>
    <t>52-00221501</t>
  </si>
  <si>
    <t>Clínica Vespucio Spa</t>
  </si>
  <si>
    <t>OC 36778</t>
  </si>
  <si>
    <t>Contrato Mantención Laser marzo 24  4/4</t>
  </si>
  <si>
    <t>52-00219726</t>
  </si>
  <si>
    <t>OC 1488-279-SE24</t>
  </si>
  <si>
    <t>T01509-0536</t>
  </si>
  <si>
    <t>52-00225337</t>
  </si>
  <si>
    <t>HOSPITAL REGIONAL DE COPIAPO</t>
  </si>
  <si>
    <t>Mantención Prev Laser 1/12  enero 24</t>
  </si>
  <si>
    <t xml:space="preserve">Contrato enero  24 cuota 1/12  </t>
  </si>
  <si>
    <t>52-00221093</t>
  </si>
  <si>
    <t>OC 29</t>
  </si>
  <si>
    <t>Mantención Prev Laser 2/12  febrero 24</t>
  </si>
  <si>
    <t>Mantención Prev Laser 3/12  marzo 24</t>
  </si>
  <si>
    <t>52-00225435</t>
  </si>
  <si>
    <t>OC 7500003913 cuota 1/12</t>
  </si>
  <si>
    <t>OP-EQM-057</t>
  </si>
  <si>
    <t>EP-EQM-058</t>
  </si>
  <si>
    <t>52-00225475</t>
  </si>
  <si>
    <t>OC T01509-0536</t>
  </si>
  <si>
    <t>52-00220618</t>
  </si>
  <si>
    <t>Clinica Bicentenario</t>
  </si>
  <si>
    <t>OC 4500256524</t>
  </si>
  <si>
    <t>Pedal MKF 2 1W/1W-MED GP212 Niro brace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</si>
</sst>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;[Red]&quot;$&quot;\-#,##0"/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&quot;$&quot;\ #,##0;[Red]\-&quot;$&quot;\ #,##0"/>
    <numFmt numFmtId="166" formatCode="_-&quot;$&quot;\ * #,##0.00_-;\-&quot;$&quot;\ * #,##0.00_-;_-&quot;$&quot;\ * &quot;-&quot;??_-;_-@_-"/>
    <numFmt numFmtId="167" formatCode="[$$-340A]\ #,##0"/>
    <numFmt numFmtId="168" formatCode="_(&quot;Ch$&quot;* #,##0.00_);_(&quot;Ch$&quot;* \(#,##0.00\);_(&quot;Ch$&quot;* &quot;-&quot;??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&quot;$&quot;\ #,##0"/>
    <numFmt numFmtId="172" formatCode="#,##0;[Red]#,##0"/>
  </numFmts>
  <fonts count="7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 MT Black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Bookman Old Style"/>
      <family val="1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Bookman Old Style"/>
      <family val="1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rgb="FFE6B8B7"/>
      <name val="Calibri"/>
      <family val="2"/>
    </font>
    <font>
      <sz val="9"/>
      <color rgb="FFFF0000"/>
      <name val="Calibri"/>
      <family val="2"/>
    </font>
    <font>
      <b/>
      <sz val="9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11"/>
      <color rgb="FF1F497D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9"/>
      <color indexed="81"/>
      <name val="Tahoma"/>
      <family val="2"/>
    </font>
    <font>
      <b/>
      <sz val="10"/>
      <color rgb="FF002060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11"/>
      <name val="Segoe UI Symbol"/>
      <family val="2"/>
    </font>
    <font>
      <sz val="9"/>
      <color rgb="FF000000"/>
      <name val="Microsoft Sans Serif"/>
      <family val="2"/>
    </font>
    <font>
      <b/>
      <sz val="16"/>
      <name val="Calibri"/>
      <family val="2"/>
      <scheme val="minor"/>
    </font>
    <font>
      <sz val="11"/>
      <name val="Bookman Old Style"/>
      <family val="1"/>
    </font>
    <font>
      <b/>
      <sz val="11"/>
      <color rgb="FF00B050"/>
      <name val="Calibri"/>
      <family val="2"/>
      <scheme val="minor"/>
    </font>
    <font>
      <sz val="11"/>
      <color rgb="FF000000"/>
      <name val="Arial"/>
      <family val="2"/>
    </font>
    <font>
      <b/>
      <sz val="14"/>
      <name val="Calibri"/>
      <family val="2"/>
      <scheme val="minor"/>
    </font>
    <font>
      <sz val="10"/>
      <color rgb="FF000000"/>
      <name val="Verdana"/>
      <family val="2"/>
    </font>
    <font>
      <b/>
      <sz val="10"/>
      <color rgb="FF000000"/>
      <name val="Verdana"/>
      <family val="2"/>
    </font>
    <font>
      <b/>
      <sz val="8"/>
      <name val="Calibri"/>
      <family val="2"/>
      <scheme val="minor"/>
    </font>
    <font>
      <sz val="1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5C5C5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771">
    <xf numFmtId="0" fontId="0" fillId="0" borderId="0"/>
    <xf numFmtId="167" fontId="1" fillId="0" borderId="0"/>
    <xf numFmtId="167" fontId="3" fillId="0" borderId="0"/>
    <xf numFmtId="167" fontId="3" fillId="0" borderId="0"/>
    <xf numFmtId="168" fontId="3" fillId="0" borderId="0" applyFont="0" applyFill="0" applyBorder="0" applyAlignment="0" applyProtection="0"/>
    <xf numFmtId="167" fontId="1" fillId="0" borderId="0"/>
    <xf numFmtId="167" fontId="4" fillId="0" borderId="0"/>
    <xf numFmtId="167" fontId="3" fillId="0" borderId="0"/>
    <xf numFmtId="167" fontId="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5" fillId="0" borderId="0"/>
    <xf numFmtId="0" fontId="13" fillId="0" borderId="0"/>
    <xf numFmtId="0" fontId="5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4" fillId="0" borderId="0"/>
    <xf numFmtId="0" fontId="5" fillId="0" borderId="0" applyBorder="0"/>
    <xf numFmtId="0" fontId="5" fillId="0" borderId="0" applyBorder="0"/>
    <xf numFmtId="0" fontId="5" fillId="0" borderId="0" applyBorder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0" fontId="3" fillId="0" borderId="0"/>
    <xf numFmtId="0" fontId="32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45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0" fontId="47" fillId="0" borderId="0" applyNumberForma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51" fillId="0" borderId="0"/>
    <xf numFmtId="166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0" fontId="53" fillId="0" borderId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42" fontId="5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1" fillId="0" borderId="0" applyFont="0" applyFill="0" applyBorder="0" applyAlignment="0" applyProtection="0"/>
    <xf numFmtId="42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2" fontId="3" fillId="0" borderId="0" applyFont="0" applyFill="0" applyBorder="0" applyAlignment="0" applyProtection="0"/>
    <xf numFmtId="167" fontId="1" fillId="0" borderId="0"/>
    <xf numFmtId="0" fontId="70" fillId="0" borderId="0"/>
    <xf numFmtId="42" fontId="3" fillId="0" borderId="0" applyFont="0" applyFill="0" applyBorder="0" applyAlignment="0" applyProtection="0"/>
  </cellStyleXfs>
  <cellXfs count="447">
    <xf numFmtId="0" fontId="0" fillId="0" borderId="0" xfId="0"/>
    <xf numFmtId="0" fontId="8" fillId="3" borderId="8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 vertical="center"/>
    </xf>
    <xf numFmtId="167" fontId="12" fillId="5" borderId="0" xfId="1" applyFont="1" applyFill="1" applyAlignment="1">
      <alignment vertical="center"/>
    </xf>
    <xf numFmtId="167" fontId="11" fillId="5" borderId="0" xfId="1" applyFont="1" applyFill="1" applyAlignment="1">
      <alignment horizontal="right" vertical="center"/>
    </xf>
    <xf numFmtId="0" fontId="10" fillId="6" borderId="6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/>
    </xf>
    <xf numFmtId="167" fontId="12" fillId="5" borderId="0" xfId="1" applyFont="1" applyFill="1" applyAlignment="1">
      <alignment horizontal="center"/>
    </xf>
    <xf numFmtId="167" fontId="11" fillId="5" borderId="0" xfId="1" applyFont="1" applyFill="1" applyAlignment="1">
      <alignment horizontal="right"/>
    </xf>
    <xf numFmtId="0" fontId="10" fillId="6" borderId="8" xfId="1" applyNumberFormat="1" applyFont="1" applyFill="1" applyBorder="1" applyAlignment="1">
      <alignment horizontal="right"/>
    </xf>
    <xf numFmtId="167" fontId="11" fillId="5" borderId="10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0" xfId="1" applyNumberFormat="1" applyFont="1" applyFill="1" applyBorder="1" applyAlignment="1">
      <alignment horizontal="center"/>
    </xf>
    <xf numFmtId="167" fontId="11" fillId="5" borderId="0" xfId="1" applyFont="1" applyFill="1"/>
    <xf numFmtId="0" fontId="10" fillId="6" borderId="11" xfId="1" applyNumberFormat="1" applyFont="1" applyFill="1" applyBorder="1" applyAlignment="1">
      <alignment horizontal="right"/>
    </xf>
    <xf numFmtId="0" fontId="10" fillId="6" borderId="13" xfId="1" applyNumberFormat="1" applyFont="1" applyFill="1" applyBorder="1" applyAlignment="1">
      <alignment horizontal="right"/>
    </xf>
    <xf numFmtId="0" fontId="10" fillId="6" borderId="1" xfId="1" applyNumberFormat="1" applyFont="1" applyFill="1" applyBorder="1" applyAlignment="1">
      <alignment horizontal="center"/>
    </xf>
    <xf numFmtId="0" fontId="15" fillId="0" borderId="0" xfId="0" applyFont="1"/>
    <xf numFmtId="49" fontId="9" fillId="7" borderId="0" xfId="1" applyNumberFormat="1" applyFont="1" applyFill="1" applyAlignment="1">
      <alignment horizontal="center"/>
    </xf>
    <xf numFmtId="167" fontId="12" fillId="5" borderId="0" xfId="1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6" borderId="18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left"/>
    </xf>
    <xf numFmtId="167" fontId="8" fillId="6" borderId="14" xfId="1" applyFont="1" applyFill="1" applyBorder="1" applyAlignment="1">
      <alignment horizontal="right"/>
    </xf>
    <xf numFmtId="0" fontId="18" fillId="10" borderId="0" xfId="0" applyFont="1" applyFill="1" applyAlignment="1">
      <alignment vertical="top" wrapText="1"/>
    </xf>
    <xf numFmtId="0" fontId="8" fillId="6" borderId="12" xfId="1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167" fontId="8" fillId="6" borderId="17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center"/>
    </xf>
    <xf numFmtId="0" fontId="1" fillId="2" borderId="0" xfId="9" applyNumberFormat="1" applyFill="1" applyAlignment="1">
      <alignment horizontal="left"/>
    </xf>
    <xf numFmtId="167" fontId="0" fillId="2" borderId="0" xfId="9" applyFont="1" applyFill="1"/>
    <xf numFmtId="0" fontId="9" fillId="3" borderId="4" xfId="1" applyNumberFormat="1" applyFont="1" applyFill="1" applyBorder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165" fontId="15" fillId="0" borderId="0" xfId="0" applyNumberFormat="1" applyFont="1"/>
    <xf numFmtId="0" fontId="15" fillId="8" borderId="13" xfId="0" applyFont="1" applyFill="1" applyBorder="1"/>
    <xf numFmtId="0" fontId="15" fillId="8" borderId="14" xfId="0" applyFont="1" applyFill="1" applyBorder="1"/>
    <xf numFmtId="0" fontId="25" fillId="8" borderId="16" xfId="0" applyFont="1" applyFill="1" applyBorder="1"/>
    <xf numFmtId="0" fontId="6" fillId="0" borderId="0" xfId="0" applyFont="1"/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30" fillId="9" borderId="16" xfId="0" applyFont="1" applyFill="1" applyBorder="1" applyAlignment="1">
      <alignment horizontal="center" vertical="center"/>
    </xf>
    <xf numFmtId="0" fontId="30" fillId="9" borderId="5" xfId="0" applyFont="1" applyFill="1" applyBorder="1" applyAlignment="1">
      <alignment horizontal="center" vertical="center"/>
    </xf>
    <xf numFmtId="0" fontId="30" fillId="4" borderId="22" xfId="0" applyFont="1" applyFill="1" applyBorder="1" applyAlignment="1">
      <alignment horizontal="center" vertical="center"/>
    </xf>
    <xf numFmtId="0" fontId="30" fillId="4" borderId="21" xfId="0" applyFont="1" applyFill="1" applyBorder="1" applyAlignment="1">
      <alignment horizontal="center" vertical="center"/>
    </xf>
    <xf numFmtId="0" fontId="30" fillId="4" borderId="28" xfId="0" applyFont="1" applyFill="1" applyBorder="1" applyAlignment="1">
      <alignment horizontal="center" vertical="center"/>
    </xf>
    <xf numFmtId="165" fontId="30" fillId="4" borderId="2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8" borderId="20" xfId="0" applyFill="1" applyBorder="1"/>
    <xf numFmtId="0" fontId="26" fillId="2" borderId="0" xfId="0" applyFont="1" applyFill="1"/>
    <xf numFmtId="0" fontId="26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 vertical="center"/>
    </xf>
    <xf numFmtId="0" fontId="33" fillId="0" borderId="0" xfId="0" applyFont="1" applyAlignment="1">
      <alignment vertical="center"/>
    </xf>
    <xf numFmtId="0" fontId="34" fillId="2" borderId="0" xfId="0" applyFont="1" applyFill="1" applyAlignment="1">
      <alignment horizontal="center" vertical="center"/>
    </xf>
    <xf numFmtId="0" fontId="33" fillId="0" borderId="0" xfId="33" applyFont="1" applyAlignment="1">
      <alignment vertical="center"/>
    </xf>
    <xf numFmtId="0" fontId="33" fillId="0" borderId="0" xfId="0" applyFont="1"/>
    <xf numFmtId="0" fontId="35" fillId="4" borderId="22" xfId="0" applyFont="1" applyFill="1" applyBorder="1" applyAlignment="1">
      <alignment horizontal="right" vertical="center"/>
    </xf>
    <xf numFmtId="0" fontId="36" fillId="4" borderId="21" xfId="0" applyFont="1" applyFill="1" applyBorder="1" applyAlignment="1">
      <alignment horizontal="center" vertical="center" wrapText="1"/>
    </xf>
    <xf numFmtId="0" fontId="36" fillId="4" borderId="21" xfId="0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/>
    </xf>
    <xf numFmtId="167" fontId="8" fillId="3" borderId="5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right"/>
    </xf>
    <xf numFmtId="0" fontId="8" fillId="6" borderId="18" xfId="1" applyNumberFormat="1" applyFont="1" applyFill="1" applyBorder="1"/>
    <xf numFmtId="0" fontId="20" fillId="0" borderId="0" xfId="0" applyFont="1" applyAlignment="1">
      <alignment vertical="center"/>
    </xf>
    <xf numFmtId="0" fontId="31" fillId="4" borderId="22" xfId="0" applyFont="1" applyFill="1" applyBorder="1" applyAlignment="1">
      <alignment horizontal="left" vertical="center"/>
    </xf>
    <xf numFmtId="0" fontId="31" fillId="4" borderId="21" xfId="0" applyFont="1" applyFill="1" applyBorder="1" applyAlignment="1">
      <alignment horizontal="left" vertical="center"/>
    </xf>
    <xf numFmtId="0" fontId="9" fillId="3" borderId="1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/>
    </xf>
    <xf numFmtId="14" fontId="11" fillId="5" borderId="0" xfId="1" applyNumberFormat="1" applyFont="1" applyFill="1" applyAlignment="1">
      <alignment horizontal="center"/>
    </xf>
    <xf numFmtId="0" fontId="8" fillId="3" borderId="1" xfId="1" applyNumberFormat="1" applyFont="1" applyFill="1" applyBorder="1" applyAlignment="1">
      <alignment horizontal="right"/>
    </xf>
    <xf numFmtId="0" fontId="8" fillId="3" borderId="1" xfId="1" applyNumberFormat="1" applyFont="1" applyFill="1" applyBorder="1" applyAlignment="1">
      <alignment horizontal="center"/>
    </xf>
    <xf numFmtId="167" fontId="8" fillId="3" borderId="1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right"/>
    </xf>
    <xf numFmtId="0" fontId="10" fillId="6" borderId="1" xfId="1" applyNumberFormat="1" applyFont="1" applyFill="1" applyBorder="1"/>
    <xf numFmtId="167" fontId="10" fillId="6" borderId="1" xfId="1" applyFont="1" applyFill="1" applyBorder="1" applyAlignment="1">
      <alignment horizontal="left"/>
    </xf>
    <xf numFmtId="0" fontId="0" fillId="0" borderId="0" xfId="0" applyAlignment="1">
      <alignment vertical="center"/>
    </xf>
    <xf numFmtId="0" fontId="10" fillId="6" borderId="6" xfId="1" applyNumberFormat="1" applyFont="1" applyFill="1" applyBorder="1" applyAlignment="1">
      <alignment horizontal="right" vertical="center"/>
    </xf>
    <xf numFmtId="0" fontId="10" fillId="6" borderId="8" xfId="1" applyNumberFormat="1" applyFont="1" applyFill="1" applyBorder="1" applyAlignment="1">
      <alignment horizontal="right" vertical="center"/>
    </xf>
    <xf numFmtId="167" fontId="11" fillId="5" borderId="10" xfId="1" applyFont="1" applyFill="1" applyBorder="1" applyAlignment="1">
      <alignment horizontal="center" vertical="center"/>
    </xf>
    <xf numFmtId="14" fontId="12" fillId="5" borderId="0" xfId="1" applyNumberFormat="1" applyFont="1" applyFill="1" applyAlignment="1">
      <alignment horizontal="center" vertical="center"/>
    </xf>
    <xf numFmtId="49" fontId="9" fillId="7" borderId="0" xfId="1" applyNumberFormat="1" applyFont="1" applyFill="1" applyAlignment="1">
      <alignment horizontal="center" vertical="center"/>
    </xf>
    <xf numFmtId="0" fontId="8" fillId="3" borderId="8" xfId="1" applyNumberFormat="1" applyFont="1" applyFill="1" applyBorder="1" applyAlignment="1">
      <alignment horizontal="right" vertical="center"/>
    </xf>
    <xf numFmtId="167" fontId="11" fillId="5" borderId="0" xfId="1" applyFont="1" applyFill="1" applyAlignment="1">
      <alignment vertical="center"/>
    </xf>
    <xf numFmtId="0" fontId="10" fillId="6" borderId="11" xfId="1" applyNumberFormat="1" applyFont="1" applyFill="1" applyBorder="1" applyAlignment="1">
      <alignment horizontal="right" vertical="center"/>
    </xf>
    <xf numFmtId="0" fontId="8" fillId="6" borderId="12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167" fontId="8" fillId="3" borderId="5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right" vertical="center"/>
    </xf>
    <xf numFmtId="167" fontId="8" fillId="6" borderId="7" xfId="1" applyFont="1" applyFill="1" applyBorder="1" applyAlignment="1">
      <alignment horizontal="right" vertical="center"/>
    </xf>
    <xf numFmtId="0" fontId="8" fillId="6" borderId="18" xfId="1" applyNumberFormat="1" applyFont="1" applyFill="1" applyBorder="1" applyAlignment="1">
      <alignment horizontal="center" vertical="center"/>
    </xf>
    <xf numFmtId="167" fontId="8" fillId="6" borderId="17" xfId="1" applyFont="1" applyFill="1" applyBorder="1" applyAlignment="1">
      <alignment horizontal="center" vertical="center"/>
    </xf>
    <xf numFmtId="167" fontId="8" fillId="6" borderId="15" xfId="1" applyFont="1" applyFill="1" applyBorder="1" applyAlignment="1">
      <alignment horizontal="left" vertical="center"/>
    </xf>
    <xf numFmtId="167" fontId="8" fillId="6" borderId="14" xfId="1" applyFont="1" applyFill="1" applyBorder="1" applyAlignment="1">
      <alignment horizontal="right" vertical="center"/>
    </xf>
    <xf numFmtId="165" fontId="0" fillId="0" borderId="0" xfId="0" applyNumberFormat="1"/>
    <xf numFmtId="0" fontId="0" fillId="0" borderId="1" xfId="0" applyBorder="1"/>
    <xf numFmtId="0" fontId="23" fillId="4" borderId="20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165" fontId="23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167" fontId="8" fillId="3" borderId="3" xfId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0" fontId="49" fillId="4" borderId="21" xfId="0" applyFont="1" applyFill="1" applyBorder="1" applyAlignment="1">
      <alignment horizontal="center" vertical="center"/>
    </xf>
    <xf numFmtId="165" fontId="48" fillId="4" borderId="30" xfId="0" applyNumberFormat="1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/>
    </xf>
    <xf numFmtId="0" fontId="8" fillId="6" borderId="22" xfId="1" applyNumberFormat="1" applyFont="1" applyFill="1" applyBorder="1"/>
    <xf numFmtId="167" fontId="8" fillId="6" borderId="31" xfId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/>
    </xf>
    <xf numFmtId="167" fontId="10" fillId="6" borderId="3" xfId="1" applyFont="1" applyFill="1" applyBorder="1" applyAlignment="1">
      <alignment horizontal="center"/>
    </xf>
    <xf numFmtId="171" fontId="20" fillId="4" borderId="1" xfId="0" applyNumberFormat="1" applyFont="1" applyFill="1" applyBorder="1" applyAlignment="1">
      <alignment horizontal="center"/>
    </xf>
    <xf numFmtId="0" fontId="26" fillId="4" borderId="1" xfId="0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 vertical="center"/>
    </xf>
    <xf numFmtId="167" fontId="8" fillId="6" borderId="31" xfId="1" applyFont="1" applyFill="1" applyBorder="1" applyAlignment="1">
      <alignment horizontal="center" vertical="center"/>
    </xf>
    <xf numFmtId="167" fontId="8" fillId="6" borderId="32" xfId="1" applyFont="1" applyFill="1" applyBorder="1" applyAlignment="1">
      <alignment horizontal="left" vertical="center"/>
    </xf>
    <xf numFmtId="167" fontId="0" fillId="0" borderId="0" xfId="0" applyNumberFormat="1" applyAlignment="1">
      <alignment vertical="center"/>
    </xf>
    <xf numFmtId="0" fontId="7" fillId="3" borderId="23" xfId="1" applyNumberFormat="1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/>
    </xf>
    <xf numFmtId="0" fontId="8" fillId="6" borderId="1" xfId="1" applyNumberFormat="1" applyFont="1" applyFill="1" applyBorder="1" applyAlignment="1">
      <alignment horizontal="center"/>
    </xf>
    <xf numFmtId="167" fontId="8" fillId="6" borderId="32" xfId="1" applyFont="1" applyFill="1" applyBorder="1" applyAlignment="1">
      <alignment horizontal="left"/>
    </xf>
    <xf numFmtId="167" fontId="8" fillId="6" borderId="33" xfId="1" applyFont="1" applyFill="1" applyBorder="1" applyAlignment="1">
      <alignment horizontal="right"/>
    </xf>
    <xf numFmtId="167" fontId="8" fillId="6" borderId="16" xfId="1" applyFont="1" applyFill="1" applyBorder="1" applyAlignment="1">
      <alignment horizontal="right"/>
    </xf>
    <xf numFmtId="0" fontId="9" fillId="3" borderId="25" xfId="1" applyNumberFormat="1" applyFont="1" applyFill="1" applyBorder="1" applyAlignment="1">
      <alignment horizontal="center" vertical="center"/>
    </xf>
    <xf numFmtId="167" fontId="8" fillId="6" borderId="33" xfId="1" applyFont="1" applyFill="1" applyBorder="1" applyAlignment="1">
      <alignment horizontal="right" vertical="center"/>
    </xf>
    <xf numFmtId="0" fontId="30" fillId="4" borderId="16" xfId="0" applyFont="1" applyFill="1" applyBorder="1" applyAlignment="1">
      <alignment horizontal="center" vertical="center"/>
    </xf>
    <xf numFmtId="0" fontId="22" fillId="4" borderId="29" xfId="0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right"/>
    </xf>
    <xf numFmtId="0" fontId="49" fillId="4" borderId="22" xfId="0" applyFont="1" applyFill="1" applyBorder="1" applyAlignment="1">
      <alignment horizontal="center" vertical="center"/>
    </xf>
    <xf numFmtId="167" fontId="22" fillId="4" borderId="1" xfId="0" applyNumberFormat="1" applyFont="1" applyFill="1" applyBorder="1" applyAlignment="1">
      <alignment horizontal="center" vertical="center"/>
    </xf>
    <xf numFmtId="167" fontId="8" fillId="6" borderId="35" xfId="1" applyFont="1" applyFill="1" applyBorder="1" applyAlignment="1">
      <alignment horizontal="center"/>
    </xf>
    <xf numFmtId="167" fontId="8" fillId="6" borderId="36" xfId="1" applyFont="1" applyFill="1" applyBorder="1" applyAlignment="1">
      <alignment horizontal="left"/>
    </xf>
    <xf numFmtId="167" fontId="8" fillId="6" borderId="34" xfId="1" applyFont="1" applyFill="1" applyBorder="1" applyAlignment="1">
      <alignment horizontal="right"/>
    </xf>
    <xf numFmtId="0" fontId="8" fillId="4" borderId="14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left" vertical="center"/>
    </xf>
    <xf numFmtId="14" fontId="11" fillId="5" borderId="0" xfId="1" applyNumberFormat="1" applyFont="1" applyFill="1" applyAlignment="1">
      <alignment horizontal="center" vertical="center"/>
    </xf>
    <xf numFmtId="0" fontId="23" fillId="9" borderId="1" xfId="0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/>
    </xf>
    <xf numFmtId="167" fontId="8" fillId="6" borderId="16" xfId="1" applyFont="1" applyFill="1" applyBorder="1" applyAlignment="1">
      <alignment horizontal="left"/>
    </xf>
    <xf numFmtId="0" fontId="35" fillId="4" borderId="5" xfId="0" applyFont="1" applyFill="1" applyBorder="1" applyAlignment="1">
      <alignment horizontal="center" vertical="center"/>
    </xf>
    <xf numFmtId="0" fontId="35" fillId="4" borderId="21" xfId="0" applyFont="1" applyFill="1" applyBorder="1" applyAlignment="1">
      <alignment horizontal="center" vertical="center"/>
    </xf>
    <xf numFmtId="165" fontId="35" fillId="4" borderId="21" xfId="0" applyNumberFormat="1" applyFont="1" applyFill="1" applyBorder="1" applyAlignment="1">
      <alignment horizontal="right" vertical="center"/>
    </xf>
    <xf numFmtId="0" fontId="10" fillId="4" borderId="1" xfId="1" applyNumberFormat="1" applyFont="1" applyFill="1" applyBorder="1" applyAlignment="1">
      <alignment horizontal="center"/>
    </xf>
    <xf numFmtId="0" fontId="9" fillId="3" borderId="16" xfId="1" applyNumberFormat="1" applyFont="1" applyFill="1" applyBorder="1" applyAlignment="1">
      <alignment horizontal="center" vertical="center"/>
    </xf>
    <xf numFmtId="0" fontId="7" fillId="3" borderId="16" xfId="1" applyNumberFormat="1" applyFont="1" applyFill="1" applyBorder="1" applyAlignment="1">
      <alignment horizontal="center" vertical="center"/>
    </xf>
    <xf numFmtId="0" fontId="10" fillId="6" borderId="16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right"/>
    </xf>
    <xf numFmtId="0" fontId="10" fillId="6" borderId="16" xfId="1" applyNumberFormat="1" applyFont="1" applyFill="1" applyBorder="1" applyAlignment="1">
      <alignment horizontal="right" vertical="center"/>
    </xf>
    <xf numFmtId="0" fontId="8" fillId="3" borderId="16" xfId="1" applyNumberFormat="1" applyFont="1" applyFill="1" applyBorder="1" applyAlignment="1">
      <alignment horizontal="right" vertical="center"/>
    </xf>
    <xf numFmtId="167" fontId="8" fillId="6" borderId="16" xfId="1" applyFont="1" applyFill="1" applyBorder="1" applyAlignment="1">
      <alignment horizontal="right" vertical="center"/>
    </xf>
    <xf numFmtId="0" fontId="38" fillId="4" borderId="1" xfId="1" applyNumberFormat="1" applyFont="1" applyFill="1" applyBorder="1" applyAlignment="1">
      <alignment horizontal="center"/>
    </xf>
    <xf numFmtId="0" fontId="1" fillId="4" borderId="6" xfId="9" applyNumberFormat="1" applyFill="1" applyBorder="1" applyAlignment="1">
      <alignment horizontal="left"/>
    </xf>
    <xf numFmtId="167" fontId="0" fillId="4" borderId="7" xfId="9" applyFont="1" applyFill="1" applyBorder="1"/>
    <xf numFmtId="0" fontId="1" fillId="4" borderId="8" xfId="9" applyNumberFormat="1" applyFill="1" applyBorder="1" applyAlignment="1">
      <alignment horizontal="left"/>
    </xf>
    <xf numFmtId="167" fontId="0" fillId="4" borderId="9" xfId="9" applyFont="1" applyFill="1" applyBorder="1"/>
    <xf numFmtId="0" fontId="1" fillId="4" borderId="11" xfId="9" applyNumberFormat="1" applyFill="1" applyBorder="1" applyAlignment="1">
      <alignment horizontal="left"/>
    </xf>
    <xf numFmtId="167" fontId="0" fillId="4" borderId="12" xfId="9" applyFont="1" applyFill="1" applyBorder="1"/>
    <xf numFmtId="0" fontId="0" fillId="4" borderId="13" xfId="9" applyNumberFormat="1" applyFont="1" applyFill="1" applyBorder="1" applyAlignment="1">
      <alignment horizontal="left"/>
    </xf>
    <xf numFmtId="167" fontId="0" fillId="4" borderId="14" xfId="9" applyFont="1" applyFill="1" applyBorder="1"/>
    <xf numFmtId="0" fontId="8" fillId="4" borderId="1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center"/>
    </xf>
    <xf numFmtId="0" fontId="15" fillId="4" borderId="1" xfId="9" applyNumberFormat="1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165" fontId="15" fillId="4" borderId="0" xfId="0" applyNumberFormat="1" applyFont="1" applyFill="1"/>
    <xf numFmtId="0" fontId="15" fillId="4" borderId="1" xfId="0" applyFont="1" applyFill="1" applyBorder="1" applyAlignment="1">
      <alignment horizontal="center" vertical="center"/>
    </xf>
    <xf numFmtId="0" fontId="50" fillId="4" borderId="1" xfId="0" applyFont="1" applyFill="1" applyBorder="1" applyAlignment="1">
      <alignment horizontal="center"/>
    </xf>
    <xf numFmtId="0" fontId="44" fillId="4" borderId="19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 vertical="center"/>
    </xf>
    <xf numFmtId="165" fontId="44" fillId="4" borderId="19" xfId="0" applyNumberFormat="1" applyFont="1" applyFill="1" applyBorder="1" applyAlignment="1">
      <alignment horizontal="center"/>
    </xf>
    <xf numFmtId="165" fontId="44" fillId="4" borderId="1" xfId="0" applyNumberFormat="1" applyFont="1" applyFill="1" applyBorder="1" applyAlignment="1">
      <alignment horizontal="center"/>
    </xf>
    <xf numFmtId="171" fontId="22" fillId="4" borderId="1" xfId="0" applyNumberFormat="1" applyFont="1" applyFill="1" applyBorder="1" applyAlignment="1">
      <alignment horizontal="center"/>
    </xf>
    <xf numFmtId="0" fontId="49" fillId="4" borderId="16" xfId="0" applyFont="1" applyFill="1" applyBorder="1" applyAlignment="1">
      <alignment horizontal="center" vertical="center"/>
    </xf>
    <xf numFmtId="0" fontId="10" fillId="6" borderId="2" xfId="1" applyNumberFormat="1" applyFont="1" applyFill="1" applyBorder="1" applyAlignment="1">
      <alignment horizontal="right"/>
    </xf>
    <xf numFmtId="167" fontId="8" fillId="3" borderId="1" xfId="1" applyFont="1" applyFill="1" applyBorder="1" applyAlignment="1">
      <alignment horizontal="right"/>
    </xf>
    <xf numFmtId="0" fontId="10" fillId="4" borderId="3" xfId="1" applyNumberFormat="1" applyFont="1" applyFill="1" applyBorder="1" applyAlignment="1">
      <alignment horizontal="center"/>
    </xf>
    <xf numFmtId="0" fontId="50" fillId="4" borderId="1" xfId="0" applyFont="1" applyFill="1" applyBorder="1" applyAlignment="1">
      <alignment horizontal="center" vertical="center"/>
    </xf>
    <xf numFmtId="0" fontId="39" fillId="4" borderId="19" xfId="0" applyFont="1" applyFill="1" applyBorder="1" applyAlignment="1">
      <alignment horizontal="center" vertical="center"/>
    </xf>
    <xf numFmtId="165" fontId="39" fillId="4" borderId="19" xfId="0" applyNumberFormat="1" applyFont="1" applyFill="1" applyBorder="1" applyAlignment="1">
      <alignment horizontal="center" vertical="center"/>
    </xf>
    <xf numFmtId="0" fontId="22" fillId="6" borderId="12" xfId="1" applyNumberFormat="1" applyFont="1" applyFill="1" applyBorder="1" applyAlignment="1">
      <alignment horizontal="center"/>
    </xf>
    <xf numFmtId="167" fontId="8" fillId="6" borderId="1" xfId="1" applyFont="1" applyFill="1" applyBorder="1" applyAlignment="1">
      <alignment horizontal="center"/>
    </xf>
    <xf numFmtId="167" fontId="8" fillId="6" borderId="1" xfId="1" applyFont="1" applyFill="1" applyBorder="1" applyAlignment="1">
      <alignment horizontal="left"/>
    </xf>
    <xf numFmtId="167" fontId="0" fillId="4" borderId="19" xfId="9" applyFont="1" applyFill="1" applyBorder="1" applyAlignment="1">
      <alignment horizontal="center"/>
    </xf>
    <xf numFmtId="165" fontId="48" fillId="4" borderId="16" xfId="0" applyNumberFormat="1" applyFont="1" applyFill="1" applyBorder="1" applyAlignment="1">
      <alignment horizontal="center" vertical="center"/>
    </xf>
    <xf numFmtId="165" fontId="44" fillId="4" borderId="16" xfId="0" applyNumberFormat="1" applyFont="1" applyFill="1" applyBorder="1" applyAlignment="1">
      <alignment horizontal="center"/>
    </xf>
    <xf numFmtId="165" fontId="15" fillId="4" borderId="16" xfId="0" applyNumberFormat="1" applyFont="1" applyFill="1" applyBorder="1"/>
    <xf numFmtId="167" fontId="22" fillId="4" borderId="1" xfId="31" applyNumberFormat="1" applyFont="1" applyFill="1" applyBorder="1" applyAlignment="1">
      <alignment horizontal="center" vertical="center"/>
    </xf>
    <xf numFmtId="167" fontId="8" fillId="3" borderId="24" xfId="1" applyFont="1" applyFill="1" applyBorder="1" applyAlignment="1">
      <alignment horizontal="center"/>
    </xf>
    <xf numFmtId="167" fontId="8" fillId="6" borderId="27" xfId="1" applyFont="1" applyFill="1" applyBorder="1" applyAlignment="1">
      <alignment horizontal="center"/>
    </xf>
    <xf numFmtId="167" fontId="8" fillId="3" borderId="5" xfId="1" applyFont="1" applyFill="1" applyBorder="1" applyAlignment="1">
      <alignment horizontal="right"/>
    </xf>
    <xf numFmtId="167" fontId="8" fillId="6" borderId="5" xfId="1" applyFont="1" applyFill="1" applyBorder="1" applyAlignment="1">
      <alignment horizontal="center"/>
    </xf>
    <xf numFmtId="167" fontId="8" fillId="6" borderId="21" xfId="1" applyFont="1" applyFill="1" applyBorder="1" applyAlignment="1">
      <alignment horizontal="right"/>
    </xf>
    <xf numFmtId="3" fontId="54" fillId="4" borderId="1" xfId="0" applyNumberFormat="1" applyFont="1" applyFill="1" applyBorder="1"/>
    <xf numFmtId="0" fontId="0" fillId="4" borderId="13" xfId="9" applyNumberFormat="1" applyFont="1" applyFill="1" applyBorder="1" applyAlignment="1">
      <alignment horizontal="center"/>
    </xf>
    <xf numFmtId="0" fontId="15" fillId="4" borderId="29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30" fillId="4" borderId="1" xfId="0" applyFont="1" applyFill="1" applyBorder="1" applyAlignment="1">
      <alignment horizontal="center" vertical="center"/>
    </xf>
    <xf numFmtId="0" fontId="8" fillId="6" borderId="26" xfId="1" applyNumberFormat="1" applyFont="1" applyFill="1" applyBorder="1"/>
    <xf numFmtId="167" fontId="8" fillId="3" borderId="23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right"/>
    </xf>
    <xf numFmtId="0" fontId="8" fillId="4" borderId="12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center" vertical="center"/>
    </xf>
    <xf numFmtId="0" fontId="8" fillId="4" borderId="2" xfId="1" applyNumberFormat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right" vertical="center"/>
    </xf>
    <xf numFmtId="167" fontId="8" fillId="4" borderId="1" xfId="1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left" vertical="center"/>
    </xf>
    <xf numFmtId="167" fontId="0" fillId="4" borderId="1" xfId="0" applyNumberFormat="1" applyFill="1" applyBorder="1" applyAlignment="1">
      <alignment vertical="center"/>
    </xf>
    <xf numFmtId="0" fontId="8" fillId="4" borderId="12" xfId="1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72" fontId="22" fillId="14" borderId="1" xfId="34" applyNumberFormat="1" applyFont="1" applyFill="1" applyBorder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55" fillId="5" borderId="0" xfId="0" applyFont="1" applyFill="1"/>
    <xf numFmtId="0" fontId="56" fillId="5" borderId="0" xfId="0" applyFont="1" applyFill="1" applyAlignment="1">
      <alignment horizontal="right" vertical="center"/>
    </xf>
    <xf numFmtId="0" fontId="57" fillId="5" borderId="0" xfId="0" applyFont="1" applyFill="1" applyAlignment="1">
      <alignment horizontal="center" vertical="center"/>
    </xf>
    <xf numFmtId="0" fontId="48" fillId="4" borderId="21" xfId="0" applyFont="1" applyFill="1" applyBorder="1" applyAlignment="1">
      <alignment horizontal="center" vertical="center"/>
    </xf>
    <xf numFmtId="0" fontId="58" fillId="3" borderId="22" xfId="0" applyFont="1" applyFill="1" applyBorder="1" applyAlignment="1">
      <alignment horizontal="right" vertical="center"/>
    </xf>
    <xf numFmtId="0" fontId="48" fillId="4" borderId="0" xfId="0" applyFont="1" applyFill="1" applyAlignment="1">
      <alignment horizontal="center" vertical="center"/>
    </xf>
    <xf numFmtId="0" fontId="56" fillId="5" borderId="0" xfId="0" applyFont="1" applyFill="1" applyAlignment="1">
      <alignment vertical="center"/>
    </xf>
    <xf numFmtId="0" fontId="48" fillId="4" borderId="5" xfId="0" applyFont="1" applyFill="1" applyBorder="1" applyAlignment="1">
      <alignment horizontal="center" vertical="center"/>
    </xf>
    <xf numFmtId="0" fontId="35" fillId="4" borderId="39" xfId="0" applyFont="1" applyFill="1" applyBorder="1" applyAlignment="1">
      <alignment horizontal="right" vertical="center"/>
    </xf>
    <xf numFmtId="0" fontId="35" fillId="4" borderId="38" xfId="0" applyFont="1" applyFill="1" applyBorder="1" applyAlignment="1">
      <alignment horizontal="right" vertical="center"/>
    </xf>
    <xf numFmtId="0" fontId="58" fillId="4" borderId="30" xfId="0" applyFont="1" applyFill="1" applyBorder="1" applyAlignment="1">
      <alignment horizontal="center" vertical="center"/>
    </xf>
    <xf numFmtId="0" fontId="58" fillId="3" borderId="16" xfId="0" applyFont="1" applyFill="1" applyBorder="1" applyAlignment="1">
      <alignment horizontal="center" vertical="center"/>
    </xf>
    <xf numFmtId="0" fontId="58" fillId="3" borderId="5" xfId="0" applyFont="1" applyFill="1" applyBorder="1" applyAlignment="1">
      <alignment horizontal="center" vertical="center"/>
    </xf>
    <xf numFmtId="0" fontId="58" fillId="3" borderId="5" xfId="0" applyFont="1" applyFill="1" applyBorder="1" applyAlignment="1">
      <alignment horizontal="right" vertical="center"/>
    </xf>
    <xf numFmtId="0" fontId="31" fillId="4" borderId="21" xfId="0" applyFont="1" applyFill="1" applyBorder="1" applyAlignment="1">
      <alignment horizontal="center" vertical="center"/>
    </xf>
    <xf numFmtId="165" fontId="31" fillId="4" borderId="21" xfId="0" applyNumberFormat="1" applyFont="1" applyFill="1" applyBorder="1" applyAlignment="1">
      <alignment horizontal="center" vertical="center"/>
    </xf>
    <xf numFmtId="165" fontId="58" fillId="4" borderId="21" xfId="0" applyNumberFormat="1" applyFont="1" applyFill="1" applyBorder="1" applyAlignment="1">
      <alignment horizontal="right" vertical="center"/>
    </xf>
    <xf numFmtId="0" fontId="40" fillId="12" borderId="1" xfId="0" applyFont="1" applyFill="1" applyBorder="1" applyAlignment="1">
      <alignment horizontal="center" vertical="center"/>
    </xf>
    <xf numFmtId="0" fontId="41" fillId="12" borderId="1" xfId="0" applyFont="1" applyFill="1" applyBorder="1" applyAlignment="1">
      <alignment horizontal="center" vertical="center"/>
    </xf>
    <xf numFmtId="0" fontId="41" fillId="12" borderId="1" xfId="0" applyFont="1" applyFill="1" applyBorder="1" applyAlignment="1">
      <alignment horizontal="center" vertical="center" wrapText="1"/>
    </xf>
    <xf numFmtId="0" fontId="41" fillId="12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/>
    </xf>
    <xf numFmtId="0" fontId="15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2" fillId="14" borderId="1" xfId="0" applyFont="1" applyFill="1" applyBorder="1" applyAlignment="1">
      <alignment horizontal="left" vertical="center"/>
    </xf>
    <xf numFmtId="0" fontId="22" fillId="14" borderId="1" xfId="0" applyFont="1" applyFill="1" applyBorder="1" applyAlignment="1">
      <alignment horizontal="left" vertical="center" wrapText="1"/>
    </xf>
    <xf numFmtId="0" fontId="22" fillId="14" borderId="1" xfId="0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/>
    </xf>
    <xf numFmtId="165" fontId="15" fillId="0" borderId="1" xfId="0" applyNumberFormat="1" applyFont="1" applyBorder="1"/>
    <xf numFmtId="0" fontId="2" fillId="0" borderId="1" xfId="0" applyFont="1" applyBorder="1" applyAlignment="1">
      <alignment horizontal="left" vertical="center"/>
    </xf>
    <xf numFmtId="0" fontId="22" fillId="14" borderId="1" xfId="0" applyFont="1" applyFill="1" applyBorder="1" applyAlignment="1">
      <alignment horizontal="left" vertical="center"/>
    </xf>
    <xf numFmtId="165" fontId="15" fillId="4" borderId="1" xfId="0" applyNumberFormat="1" applyFont="1" applyFill="1" applyBorder="1"/>
    <xf numFmtId="0" fontId="8" fillId="3" borderId="38" xfId="1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22" fillId="4" borderId="1" xfId="0" applyFont="1" applyFill="1" applyBorder="1" applyAlignment="1">
      <alignment horizontal="center"/>
    </xf>
    <xf numFmtId="165" fontId="15" fillId="4" borderId="1" xfId="0" applyNumberFormat="1" applyFont="1" applyFill="1" applyBorder="1" applyAlignment="1">
      <alignment horizontal="center"/>
    </xf>
    <xf numFmtId="0" fontId="48" fillId="4" borderId="1" xfId="0" applyFont="1" applyFill="1" applyBorder="1" applyAlignment="1">
      <alignment horizontal="center" vertical="center"/>
    </xf>
    <xf numFmtId="0" fontId="44" fillId="4" borderId="1" xfId="0" applyFont="1" applyFill="1" applyBorder="1" applyAlignment="1">
      <alignment horizontal="center"/>
    </xf>
    <xf numFmtId="0" fontId="42" fillId="4" borderId="1" xfId="0" applyFont="1" applyFill="1" applyBorder="1" applyAlignment="1">
      <alignment horizontal="center" vertical="center"/>
    </xf>
    <xf numFmtId="0" fontId="8" fillId="4" borderId="3" xfId="1" applyNumberFormat="1" applyFont="1" applyFill="1" applyBorder="1" applyAlignment="1">
      <alignment horizontal="center"/>
    </xf>
    <xf numFmtId="0" fontId="60" fillId="4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/>
    </xf>
    <xf numFmtId="0" fontId="50" fillId="4" borderId="16" xfId="0" applyFont="1" applyFill="1" applyBorder="1" applyAlignment="1">
      <alignment horizontal="center"/>
    </xf>
    <xf numFmtId="0" fontId="22" fillId="4" borderId="16" xfId="0" applyFont="1" applyFill="1" applyBorder="1" applyAlignment="1">
      <alignment horizontal="center" vertical="center"/>
    </xf>
    <xf numFmtId="0" fontId="10" fillId="4" borderId="16" xfId="1" applyNumberFormat="1" applyFont="1" applyFill="1" applyBorder="1" applyAlignment="1">
      <alignment horizontal="center"/>
    </xf>
    <xf numFmtId="167" fontId="22" fillId="4" borderId="16" xfId="31" applyNumberFormat="1" applyFont="1" applyFill="1" applyBorder="1" applyAlignment="1">
      <alignment horizontal="center" vertical="center"/>
    </xf>
    <xf numFmtId="167" fontId="10" fillId="4" borderId="16" xfId="1" applyFont="1" applyFill="1" applyBorder="1" applyAlignment="1">
      <alignment horizontal="center"/>
    </xf>
    <xf numFmtId="0" fontId="44" fillId="4" borderId="1" xfId="0" applyFont="1" applyFill="1" applyBorder="1" applyAlignment="1">
      <alignment horizontal="center" vertical="center"/>
    </xf>
    <xf numFmtId="167" fontId="0" fillId="4" borderId="9" xfId="9" applyFont="1" applyFill="1" applyBorder="1" applyAlignment="1">
      <alignment horizontal="center"/>
    </xf>
    <xf numFmtId="0" fontId="39" fillId="4" borderId="42" xfId="31" applyFont="1" applyFill="1" applyBorder="1" applyAlignment="1">
      <alignment horizontal="center"/>
    </xf>
    <xf numFmtId="167" fontId="39" fillId="4" borderId="41" xfId="31" applyNumberFormat="1" applyFont="1" applyFill="1" applyBorder="1" applyAlignment="1">
      <alignment horizontal="center"/>
    </xf>
    <xf numFmtId="0" fontId="43" fillId="4" borderId="0" xfId="0" applyFont="1" applyFill="1" applyAlignment="1">
      <alignment horizontal="center"/>
    </xf>
    <xf numFmtId="0" fontId="22" fillId="4" borderId="1" xfId="31" applyFont="1" applyFill="1" applyBorder="1" applyAlignment="1">
      <alignment horizontal="center" vertical="center"/>
    </xf>
    <xf numFmtId="0" fontId="0" fillId="4" borderId="8" xfId="9" applyNumberFormat="1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172" fontId="2" fillId="14" borderId="1" xfId="34" applyNumberFormat="1" applyFont="1" applyFill="1" applyBorder="1" applyAlignment="1">
      <alignment horizontal="center" vertical="center"/>
    </xf>
    <xf numFmtId="167" fontId="15" fillId="2" borderId="1" xfId="0" applyNumberFormat="1" applyFont="1" applyFill="1" applyBorder="1" applyAlignment="1">
      <alignment horizontal="center" vertical="center"/>
    </xf>
    <xf numFmtId="9" fontId="22" fillId="2" borderId="1" xfId="952" applyFont="1" applyFill="1" applyBorder="1" applyAlignment="1">
      <alignment horizontal="center" vertical="center"/>
    </xf>
    <xf numFmtId="0" fontId="22" fillId="6" borderId="1" xfId="1" applyNumberFormat="1" applyFont="1" applyFill="1" applyBorder="1" applyAlignment="1">
      <alignment horizontal="center"/>
    </xf>
    <xf numFmtId="0" fontId="22" fillId="4" borderId="1" xfId="1" applyNumberFormat="1" applyFont="1" applyFill="1" applyBorder="1" applyAlignment="1">
      <alignment horizontal="center"/>
    </xf>
    <xf numFmtId="0" fontId="7" fillId="6" borderId="1" xfId="1" applyNumberFormat="1" applyFont="1" applyFill="1" applyBorder="1" applyAlignment="1">
      <alignment horizontal="center"/>
    </xf>
    <xf numFmtId="0" fontId="22" fillId="6" borderId="1" xfId="1" applyNumberFormat="1" applyFont="1" applyFill="1" applyBorder="1" applyAlignment="1">
      <alignment horizontal="center" vertical="center"/>
    </xf>
    <xf numFmtId="0" fontId="22" fillId="6" borderId="18" xfId="1" applyNumberFormat="1" applyFont="1" applyFill="1" applyBorder="1" applyAlignment="1">
      <alignment horizontal="center" vertical="center"/>
    </xf>
    <xf numFmtId="0" fontId="61" fillId="6" borderId="18" xfId="1" applyNumberFormat="1" applyFont="1" applyFill="1" applyBorder="1" applyAlignment="1">
      <alignment horizontal="center" vertical="center"/>
    </xf>
    <xf numFmtId="0" fontId="61" fillId="6" borderId="22" xfId="1" applyNumberFormat="1" applyFont="1" applyFill="1" applyBorder="1" applyAlignment="1">
      <alignment horizontal="center" vertical="center"/>
    </xf>
    <xf numFmtId="0" fontId="61" fillId="6" borderId="16" xfId="1" applyNumberFormat="1" applyFont="1" applyFill="1" applyBorder="1" applyAlignment="1">
      <alignment horizontal="center"/>
    </xf>
    <xf numFmtId="0" fontId="62" fillId="4" borderId="1" xfId="0" applyFont="1" applyFill="1" applyBorder="1" applyAlignment="1">
      <alignment horizontal="center" vertical="center"/>
    </xf>
    <xf numFmtId="3" fontId="50" fillId="4" borderId="1" xfId="0" applyNumberFormat="1" applyFont="1" applyFill="1" applyBorder="1" applyAlignment="1">
      <alignment horizontal="center"/>
    </xf>
    <xf numFmtId="3" fontId="22" fillId="4" borderId="1" xfId="0" applyNumberFormat="1" applyFont="1" applyFill="1" applyBorder="1" applyAlignment="1">
      <alignment horizontal="center" vertical="center"/>
    </xf>
    <xf numFmtId="167" fontId="15" fillId="4" borderId="9" xfId="9" applyFont="1" applyFill="1" applyBorder="1" applyAlignment="1">
      <alignment horizontal="center"/>
    </xf>
    <xf numFmtId="167" fontId="15" fillId="4" borderId="43" xfId="9" applyFont="1" applyFill="1" applyBorder="1" applyAlignment="1">
      <alignment horizontal="center"/>
    </xf>
    <xf numFmtId="0" fontId="8" fillId="6" borderId="19" xfId="1" applyNumberFormat="1" applyFont="1" applyFill="1" applyBorder="1" applyAlignment="1">
      <alignment horizontal="center"/>
    </xf>
    <xf numFmtId="0" fontId="49" fillId="4" borderId="1" xfId="0" applyFont="1" applyFill="1" applyBorder="1" applyAlignment="1">
      <alignment horizontal="center" vertical="center"/>
    </xf>
    <xf numFmtId="0" fontId="22" fillId="6" borderId="16" xfId="1" applyNumberFormat="1" applyFont="1" applyFill="1" applyBorder="1" applyAlignment="1">
      <alignment horizontal="center"/>
    </xf>
    <xf numFmtId="0" fontId="22" fillId="6" borderId="16" xfId="1" applyNumberFormat="1" applyFont="1" applyFill="1" applyBorder="1" applyAlignment="1">
      <alignment horizontal="center" vertical="center"/>
    </xf>
    <xf numFmtId="0" fontId="22" fillId="4" borderId="23" xfId="1" applyNumberFormat="1" applyFont="1" applyFill="1" applyBorder="1" applyAlignment="1">
      <alignment horizontal="center" vertical="center"/>
    </xf>
    <xf numFmtId="0" fontId="22" fillId="6" borderId="22" xfId="1" applyNumberFormat="1" applyFont="1" applyFill="1" applyBorder="1" applyAlignment="1">
      <alignment horizontal="center"/>
    </xf>
    <xf numFmtId="0" fontId="64" fillId="4" borderId="1" xfId="0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7" fontId="2" fillId="2" borderId="1" xfId="0" applyNumberFormat="1" applyFont="1" applyFill="1" applyBorder="1" applyAlignment="1">
      <alignment horizontal="center" vertical="center"/>
    </xf>
    <xf numFmtId="165" fontId="44" fillId="4" borderId="27" xfId="0" applyNumberFormat="1" applyFont="1" applyFill="1" applyBorder="1" applyAlignment="1">
      <alignment horizontal="center"/>
    </xf>
    <xf numFmtId="167" fontId="38" fillId="2" borderId="0" xfId="1" applyFont="1" applyFill="1" applyAlignment="1">
      <alignment horizontal="center"/>
    </xf>
    <xf numFmtId="167" fontId="22" fillId="2" borderId="0" xfId="1" applyFont="1" applyFill="1" applyAlignment="1">
      <alignment horizontal="center"/>
    </xf>
    <xf numFmtId="167" fontId="8" fillId="3" borderId="20" xfId="1" applyFont="1" applyFill="1" applyBorder="1" applyAlignment="1">
      <alignment horizontal="center"/>
    </xf>
    <xf numFmtId="0" fontId="10" fillId="4" borderId="44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center" vertical="center"/>
    </xf>
    <xf numFmtId="167" fontId="0" fillId="0" borderId="0" xfId="0" applyNumberFormat="1"/>
    <xf numFmtId="167" fontId="22" fillId="2" borderId="1" xfId="0" applyNumberFormat="1" applyFont="1" applyFill="1" applyBorder="1" applyAlignment="1">
      <alignment horizontal="center" vertical="center"/>
    </xf>
    <xf numFmtId="9" fontId="22" fillId="2" borderId="1" xfId="952" applyFont="1" applyFill="1" applyBorder="1" applyAlignment="1">
      <alignment horizontal="left" vertical="center"/>
    </xf>
    <xf numFmtId="0" fontId="22" fillId="2" borderId="3" xfId="0" applyFont="1" applyFill="1" applyBorder="1" applyAlignment="1">
      <alignment horizontal="center" vertical="center"/>
    </xf>
    <xf numFmtId="0" fontId="38" fillId="4" borderId="3" xfId="1" applyNumberFormat="1" applyFont="1" applyFill="1" applyBorder="1" applyAlignment="1">
      <alignment horizontal="center"/>
    </xf>
    <xf numFmtId="0" fontId="19" fillId="2" borderId="45" xfId="0" applyFont="1" applyFill="1" applyBorder="1" applyAlignment="1">
      <alignment horizontal="center" vertical="center"/>
    </xf>
    <xf numFmtId="9" fontId="22" fillId="2" borderId="2" xfId="952" applyFont="1" applyFill="1" applyBorder="1" applyAlignment="1">
      <alignment horizontal="center" vertical="center"/>
    </xf>
    <xf numFmtId="14" fontId="15" fillId="2" borderId="2" xfId="952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14" borderId="1" xfId="0" applyFont="1" applyFill="1" applyBorder="1" applyAlignment="1">
      <alignment horizontal="center"/>
    </xf>
    <xf numFmtId="0" fontId="22" fillId="14" borderId="1" xfId="0" applyFont="1" applyFill="1" applyBorder="1" applyAlignment="1">
      <alignment horizontal="center" vertical="center" wrapText="1"/>
    </xf>
    <xf numFmtId="0" fontId="22" fillId="2" borderId="20" xfId="0" applyFont="1" applyFill="1" applyBorder="1" applyAlignment="1">
      <alignment vertical="center"/>
    </xf>
    <xf numFmtId="0" fontId="22" fillId="2" borderId="42" xfId="0" applyFont="1" applyFill="1" applyBorder="1" applyAlignment="1">
      <alignment vertical="center"/>
    </xf>
    <xf numFmtId="167" fontId="2" fillId="14" borderId="1" xfId="0" applyNumberFormat="1" applyFont="1" applyFill="1" applyBorder="1" applyAlignment="1">
      <alignment horizontal="center" vertical="center"/>
    </xf>
    <xf numFmtId="165" fontId="39" fillId="0" borderId="1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6" fontId="39" fillId="2" borderId="1" xfId="2762" applyNumberFormat="1" applyFont="1" applyFill="1" applyBorder="1" applyAlignment="1">
      <alignment horizontal="center" vertical="center"/>
    </xf>
    <xf numFmtId="0" fontId="15" fillId="15" borderId="1" xfId="0" applyFont="1" applyFill="1" applyBorder="1" applyAlignment="1">
      <alignment horizontal="center"/>
    </xf>
    <xf numFmtId="6" fontId="0" fillId="2" borderId="1" xfId="0" applyNumberFormat="1" applyFill="1" applyBorder="1"/>
    <xf numFmtId="0" fontId="39" fillId="2" borderId="1" xfId="0" applyFont="1" applyFill="1" applyBorder="1"/>
    <xf numFmtId="0" fontId="39" fillId="2" borderId="1" xfId="0" applyFont="1" applyFill="1" applyBorder="1" applyAlignment="1">
      <alignment horizontal="center" vertical="center"/>
    </xf>
    <xf numFmtId="167" fontId="22" fillId="2" borderId="2" xfId="0" applyNumberFormat="1" applyFont="1" applyFill="1" applyBorder="1" applyAlignment="1">
      <alignment horizontal="center" vertical="center"/>
    </xf>
    <xf numFmtId="0" fontId="67" fillId="2" borderId="1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left" vertical="center"/>
    </xf>
    <xf numFmtId="9" fontId="2" fillId="14" borderId="1" xfId="952" applyFont="1" applyFill="1" applyBorder="1" applyAlignment="1">
      <alignment horizontal="center" vertical="center"/>
    </xf>
    <xf numFmtId="9" fontId="22" fillId="2" borderId="2" xfId="952" applyFont="1" applyFill="1" applyBorder="1" applyAlignment="1">
      <alignment horizontal="left" vertical="center"/>
    </xf>
    <xf numFmtId="0" fontId="68" fillId="16" borderId="1" xfId="0" applyFont="1" applyFill="1" applyBorder="1" applyAlignment="1">
      <alignment horizontal="center" vertical="center"/>
    </xf>
    <xf numFmtId="0" fontId="25" fillId="0" borderId="0" xfId="0" applyFont="1"/>
    <xf numFmtId="0" fontId="25" fillId="0" borderId="0" xfId="0" applyFont="1" applyAlignment="1">
      <alignment horizontal="left"/>
    </xf>
    <xf numFmtId="0" fontId="44" fillId="0" borderId="1" xfId="0" applyFont="1" applyBorder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37" fillId="13" borderId="1" xfId="0" applyFont="1" applyFill="1" applyBorder="1" applyAlignment="1">
      <alignment horizontal="center" vertical="center"/>
    </xf>
    <xf numFmtId="167" fontId="0" fillId="14" borderId="1" xfId="0" applyNumberFormat="1" applyFill="1" applyBorder="1" applyAlignment="1">
      <alignment horizontal="center" vertical="center"/>
    </xf>
    <xf numFmtId="42" fontId="0" fillId="0" borderId="1" xfId="2762" applyFont="1" applyBorder="1"/>
    <xf numFmtId="0" fontId="22" fillId="0" borderId="20" xfId="0" applyFont="1" applyBorder="1" applyAlignment="1">
      <alignment vertical="center"/>
    </xf>
    <xf numFmtId="0" fontId="39" fillId="0" borderId="1" xfId="0" applyFont="1" applyBorder="1"/>
    <xf numFmtId="0" fontId="0" fillId="0" borderId="1" xfId="0" applyBorder="1" applyAlignment="1">
      <alignment vertical="center"/>
    </xf>
    <xf numFmtId="14" fontId="22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9" fontId="1" fillId="2" borderId="1" xfId="952" applyFont="1" applyFill="1" applyBorder="1" applyAlignment="1">
      <alignment horizontal="left" vertical="center"/>
    </xf>
    <xf numFmtId="0" fontId="0" fillId="2" borderId="0" xfId="0" applyFill="1" applyAlignment="1">
      <alignment horizontal="center"/>
    </xf>
    <xf numFmtId="167" fontId="22" fillId="2" borderId="1" xfId="31" applyNumberFormat="1" applyFont="1" applyFill="1" applyBorder="1" applyAlignment="1">
      <alignment horizontal="center" vertical="center"/>
    </xf>
    <xf numFmtId="167" fontId="69" fillId="17" borderId="0" xfId="0" applyNumberFormat="1" applyFont="1" applyFill="1" applyAlignment="1">
      <alignment horizontal="left" vertical="center" wrapText="1"/>
    </xf>
    <xf numFmtId="42" fontId="41" fillId="12" borderId="1" xfId="2762" applyFont="1" applyFill="1" applyBorder="1" applyAlignment="1">
      <alignment horizontal="center" vertical="center"/>
    </xf>
    <xf numFmtId="42" fontId="22" fillId="2" borderId="1" xfId="2762" applyFont="1" applyFill="1" applyBorder="1" applyAlignment="1">
      <alignment horizontal="center" vertical="center"/>
    </xf>
    <xf numFmtId="42" fontId="22" fillId="2" borderId="2" xfId="2762" applyFont="1" applyFill="1" applyBorder="1" applyAlignment="1">
      <alignment horizontal="center" vertical="center"/>
    </xf>
    <xf numFmtId="42" fontId="15" fillId="0" borderId="1" xfId="2762" applyFont="1" applyBorder="1"/>
    <xf numFmtId="42" fontId="0" fillId="0" borderId="0" xfId="2762" applyFont="1"/>
    <xf numFmtId="167" fontId="2" fillId="0" borderId="1" xfId="0" applyNumberFormat="1" applyFont="1" applyBorder="1" applyAlignment="1">
      <alignment horizontal="center"/>
    </xf>
    <xf numFmtId="42" fontId="16" fillId="12" borderId="40" xfId="2762" applyFont="1" applyFill="1" applyBorder="1" applyAlignment="1">
      <alignment horizontal="center" vertical="center"/>
    </xf>
    <xf numFmtId="42" fontId="39" fillId="2" borderId="1" xfId="2762" applyFont="1" applyFill="1" applyBorder="1" applyAlignment="1">
      <alignment horizontal="center" vertical="center"/>
    </xf>
    <xf numFmtId="0" fontId="59" fillId="12" borderId="40" xfId="0" applyFont="1" applyFill="1" applyBorder="1" applyAlignment="1">
      <alignment vertical="center"/>
    </xf>
    <xf numFmtId="0" fontId="39" fillId="2" borderId="40" xfId="0" applyFont="1" applyFill="1" applyBorder="1" applyAlignment="1">
      <alignment vertical="center"/>
    </xf>
    <xf numFmtId="0" fontId="39" fillId="2" borderId="2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42" fontId="2" fillId="0" borderId="1" xfId="2762" applyFont="1" applyBorder="1" applyAlignment="1">
      <alignment horizontal="center"/>
    </xf>
    <xf numFmtId="42" fontId="71" fillId="0" borderId="1" xfId="0" applyNumberFormat="1" applyFont="1" applyBorder="1" applyAlignment="1">
      <alignment horizontal="center"/>
    </xf>
    <xf numFmtId="172" fontId="71" fillId="0" borderId="1" xfId="0" applyNumberFormat="1" applyFont="1" applyBorder="1"/>
    <xf numFmtId="0" fontId="1" fillId="4" borderId="22" xfId="9" applyNumberFormat="1" applyFill="1" applyBorder="1" applyAlignment="1">
      <alignment horizontal="left"/>
    </xf>
    <xf numFmtId="0" fontId="31" fillId="4" borderId="13" xfId="0" applyFont="1" applyFill="1" applyBorder="1" applyAlignment="1">
      <alignment horizontal="left" vertical="center"/>
    </xf>
    <xf numFmtId="167" fontId="0" fillId="4" borderId="21" xfId="9" applyFont="1" applyFill="1" applyBorder="1"/>
    <xf numFmtId="0" fontId="31" fillId="4" borderId="14" xfId="0" applyFont="1" applyFill="1" applyBorder="1" applyAlignment="1">
      <alignment horizontal="left" vertical="center"/>
    </xf>
    <xf numFmtId="0" fontId="0" fillId="4" borderId="8" xfId="9" applyNumberFormat="1" applyFont="1" applyFill="1" applyBorder="1" applyAlignment="1">
      <alignment horizontal="left"/>
    </xf>
    <xf numFmtId="0" fontId="39" fillId="2" borderId="20" xfId="0" applyFont="1" applyFill="1" applyBorder="1" applyAlignment="1">
      <alignment horizontal="center" vertical="center"/>
    </xf>
    <xf numFmtId="9" fontId="39" fillId="2" borderId="20" xfId="952" applyFont="1" applyFill="1" applyBorder="1" applyAlignment="1">
      <alignment horizontal="center" vertical="center"/>
    </xf>
    <xf numFmtId="0" fontId="0" fillId="2" borderId="1" xfId="0" applyFill="1" applyBorder="1"/>
    <xf numFmtId="0" fontId="22" fillId="2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2" borderId="0" xfId="0" applyNumberFormat="1" applyFill="1"/>
    <xf numFmtId="0" fontId="50" fillId="0" borderId="0" xfId="0" applyFont="1"/>
    <xf numFmtId="17" fontId="0" fillId="4" borderId="12" xfId="9" applyNumberFormat="1" applyFont="1" applyFill="1" applyBorder="1"/>
    <xf numFmtId="42" fontId="0" fillId="0" borderId="1" xfId="2762" applyFont="1" applyBorder="1" applyAlignment="1">
      <alignment horizontal="center"/>
    </xf>
    <xf numFmtId="0" fontId="16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40" xfId="0" applyBorder="1"/>
    <xf numFmtId="0" fontId="22" fillId="0" borderId="1" xfId="0" applyFont="1" applyBorder="1" applyAlignment="1">
      <alignment horizontal="left" vertical="center"/>
    </xf>
    <xf numFmtId="167" fontId="22" fillId="0" borderId="1" xfId="0" applyNumberFormat="1" applyFont="1" applyBorder="1" applyAlignment="1">
      <alignment horizontal="center" vertical="center"/>
    </xf>
    <xf numFmtId="14" fontId="22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0" fontId="72" fillId="0" borderId="0" xfId="0" applyFont="1"/>
    <xf numFmtId="167" fontId="73" fillId="2" borderId="0" xfId="0" applyNumberFormat="1" applyFont="1" applyFill="1" applyAlignment="1">
      <alignment horizontal="left" vertical="center"/>
    </xf>
    <xf numFmtId="1" fontId="0" fillId="2" borderId="0" xfId="0" applyNumberFormat="1" applyFill="1"/>
    <xf numFmtId="1" fontId="22" fillId="2" borderId="1" xfId="952" applyNumberFormat="1" applyFont="1" applyFill="1" applyBorder="1" applyAlignment="1">
      <alignment horizontal="center" vertical="center"/>
    </xf>
    <xf numFmtId="0" fontId="74" fillId="2" borderId="0" xfId="0" applyFont="1" applyFill="1"/>
    <xf numFmtId="0" fontId="75" fillId="2" borderId="0" xfId="0" applyFont="1" applyFill="1"/>
    <xf numFmtId="14" fontId="0" fillId="2" borderId="1" xfId="0" applyNumberFormat="1" applyFill="1" applyBorder="1"/>
    <xf numFmtId="14" fontId="0" fillId="3" borderId="0" xfId="0" applyNumberFormat="1" applyFill="1"/>
    <xf numFmtId="14" fontId="22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5" fillId="0" borderId="0" xfId="0" applyFont="1" applyAlignment="1">
      <alignment horizontal="left" wrapText="1"/>
    </xf>
    <xf numFmtId="0" fontId="50" fillId="0" borderId="1" xfId="0" applyFont="1" applyBorder="1"/>
    <xf numFmtId="167" fontId="22" fillId="3" borderId="1" xfId="0" applyNumberFormat="1" applyFont="1" applyFill="1" applyBorder="1" applyAlignment="1">
      <alignment horizontal="center" vertical="center"/>
    </xf>
    <xf numFmtId="6" fontId="39" fillId="3" borderId="1" xfId="2762" applyNumberFormat="1" applyFont="1" applyFill="1" applyBorder="1" applyAlignment="1">
      <alignment horizontal="center" vertical="center"/>
    </xf>
    <xf numFmtId="6" fontId="0" fillId="3" borderId="1" xfId="0" applyNumberFormat="1" applyFill="1" applyBorder="1"/>
    <xf numFmtId="0" fontId="33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0" fontId="42" fillId="0" borderId="37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7" fontId="22" fillId="14" borderId="1" xfId="0" applyNumberFormat="1" applyFont="1" applyFill="1" applyBorder="1" applyAlignment="1">
      <alignment horizontal="center"/>
    </xf>
    <xf numFmtId="2" fontId="22" fillId="14" borderId="1" xfId="0" applyNumberFormat="1" applyFont="1" applyFill="1" applyBorder="1" applyAlignment="1">
      <alignment horizontal="center"/>
    </xf>
    <xf numFmtId="0" fontId="21" fillId="11" borderId="1" xfId="0" applyFont="1" applyFill="1" applyBorder="1" applyAlignment="1">
      <alignment horizontal="center" vertical="center"/>
    </xf>
    <xf numFmtId="0" fontId="22" fillId="14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167" fontId="22" fillId="14" borderId="20" xfId="0" applyNumberFormat="1" applyFont="1" applyFill="1" applyBorder="1" applyAlignment="1">
      <alignment horizontal="center"/>
    </xf>
    <xf numFmtId="167" fontId="22" fillId="14" borderId="3" xfId="0" applyNumberFormat="1" applyFont="1" applyFill="1" applyBorder="1" applyAlignment="1">
      <alignment horizontal="center"/>
    </xf>
    <xf numFmtId="0" fontId="22" fillId="0" borderId="20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5" fillId="8" borderId="4" xfId="0" applyFont="1" applyFill="1" applyBorder="1" applyAlignment="1">
      <alignment horizontal="center"/>
    </xf>
    <xf numFmtId="0" fontId="25" fillId="8" borderId="5" xfId="0" applyFont="1" applyFill="1" applyBorder="1" applyAlignment="1">
      <alignment horizontal="center"/>
    </xf>
    <xf numFmtId="14" fontId="22" fillId="18" borderId="1" xfId="0" applyNumberFormat="1" applyFont="1" applyFill="1" applyBorder="1" applyAlignment="1">
      <alignment horizontal="center" vertical="center"/>
    </xf>
    <xf numFmtId="0" fontId="77" fillId="2" borderId="0" xfId="0" applyFont="1" applyFill="1" applyAlignment="1">
      <alignment vertical="center"/>
    </xf>
    <xf numFmtId="9" fontId="22" fillId="2" borderId="1" xfId="952" applyNumberFormat="1" applyFont="1" applyFill="1" applyBorder="1" applyAlignment="1">
      <alignment horizontal="left" vertical="center"/>
    </xf>
    <xf numFmtId="0" fontId="39" fillId="2" borderId="40" xfId="0" applyNumberFormat="1" applyFont="1" applyFill="1" applyBorder="1" applyAlignment="1">
      <alignment vertical="center"/>
    </xf>
    <xf numFmtId="42" fontId="39" fillId="2" borderId="1" xfId="2762" applyNumberFormat="1" applyFont="1" applyFill="1" applyBorder="1" applyAlignment="1">
      <alignment horizontal="center" vertical="center"/>
    </xf>
    <xf numFmtId="14" fontId="22" fillId="2" borderId="2" xfId="0" applyNumberFormat="1" applyFont="1" applyFill="1" applyBorder="1" applyAlignment="1">
      <alignment horizontal="center" vertical="center"/>
    </xf>
    <xf numFmtId="0" fontId="22" fillId="0" borderId="45" xfId="0" applyFont="1" applyFill="1" applyBorder="1" applyAlignment="1">
      <alignment horizontal="center" vertical="center"/>
    </xf>
    <xf numFmtId="9" fontId="22" fillId="2" borderId="2" xfId="952" applyNumberFormat="1" applyFont="1" applyFill="1" applyBorder="1" applyAlignment="1">
      <alignment horizontal="left" vertical="center"/>
    </xf>
    <xf numFmtId="0" fontId="22" fillId="2" borderId="2" xfId="0" applyFont="1" applyFill="1" applyBorder="1" applyAlignment="1">
      <alignment vertical="center"/>
    </xf>
    <xf numFmtId="42" fontId="39" fillId="2" borderId="2" xfId="2762" applyNumberFormat="1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horizontal="center" vertical="center"/>
    </xf>
  </cellXfs>
  <cellStyles count="2771">
    <cellStyle name="Comma 2" xfId="20" xr:uid="{00000000-0005-0000-0000-000000000000}"/>
    <cellStyle name="Comma 2 2" xfId="28" xr:uid="{00000000-0005-0000-0000-000001000000}"/>
    <cellStyle name="Comma 2 2 10" xfId="954" xr:uid="{00000000-0005-0000-0000-000002000000}"/>
    <cellStyle name="Comma 2 2 11" xfId="1859" xr:uid="{00000000-0005-0000-0000-000003000000}"/>
    <cellStyle name="Comma 2 2 2" xfId="36" xr:uid="{00000000-0005-0000-0000-000004000000}"/>
    <cellStyle name="Comma 2 2 2 10" xfId="1864" xr:uid="{00000000-0005-0000-0000-000005000000}"/>
    <cellStyle name="Comma 2 2 2 2" xfId="45" xr:uid="{00000000-0005-0000-0000-000006000000}"/>
    <cellStyle name="Comma 2 2 2 2 2" xfId="63" xr:uid="{00000000-0005-0000-0000-000007000000}"/>
    <cellStyle name="Comma 2 2 2 2 2 2" xfId="117" xr:uid="{00000000-0005-0000-0000-000008000000}"/>
    <cellStyle name="Comma 2 2 2 2 2 2 2" xfId="239" xr:uid="{00000000-0005-0000-0000-000009000000}"/>
    <cellStyle name="Comma 2 2 2 2 2 2 2 2" xfId="468" xr:uid="{00000000-0005-0000-0000-00000A000000}"/>
    <cellStyle name="Comma 2 2 2 2 2 2 2 2 2" xfId="920" xr:uid="{00000000-0005-0000-0000-00000B000000}"/>
    <cellStyle name="Comma 2 2 2 2 2 2 2 2 2 2" xfId="1831" xr:uid="{00000000-0005-0000-0000-00000C000000}"/>
    <cellStyle name="Comma 2 2 2 2 2 2 2 2 2 3" xfId="2736" xr:uid="{00000000-0005-0000-0000-00000D000000}"/>
    <cellStyle name="Comma 2 2 2 2 2 2 2 2 3" xfId="1379" xr:uid="{00000000-0005-0000-0000-00000E000000}"/>
    <cellStyle name="Comma 2 2 2 2 2 2 2 2 4" xfId="2284" xr:uid="{00000000-0005-0000-0000-00000F000000}"/>
    <cellStyle name="Comma 2 2 2 2 2 2 2 3" xfId="694" xr:uid="{00000000-0005-0000-0000-000010000000}"/>
    <cellStyle name="Comma 2 2 2 2 2 2 2 3 2" xfId="1605" xr:uid="{00000000-0005-0000-0000-000011000000}"/>
    <cellStyle name="Comma 2 2 2 2 2 2 2 3 3" xfId="2510" xr:uid="{00000000-0005-0000-0000-000012000000}"/>
    <cellStyle name="Comma 2 2 2 2 2 2 2 4" xfId="1153" xr:uid="{00000000-0005-0000-0000-000013000000}"/>
    <cellStyle name="Comma 2 2 2 2 2 2 2 5" xfId="2058" xr:uid="{00000000-0005-0000-0000-000014000000}"/>
    <cellStyle name="Comma 2 2 2 2 2 2 3" xfId="355" xr:uid="{00000000-0005-0000-0000-000015000000}"/>
    <cellStyle name="Comma 2 2 2 2 2 2 3 2" xfId="807" xr:uid="{00000000-0005-0000-0000-000016000000}"/>
    <cellStyle name="Comma 2 2 2 2 2 2 3 2 2" xfId="1718" xr:uid="{00000000-0005-0000-0000-000017000000}"/>
    <cellStyle name="Comma 2 2 2 2 2 2 3 2 3" xfId="2623" xr:uid="{00000000-0005-0000-0000-000018000000}"/>
    <cellStyle name="Comma 2 2 2 2 2 2 3 3" xfId="1266" xr:uid="{00000000-0005-0000-0000-000019000000}"/>
    <cellStyle name="Comma 2 2 2 2 2 2 3 4" xfId="2171" xr:uid="{00000000-0005-0000-0000-00001A000000}"/>
    <cellStyle name="Comma 2 2 2 2 2 2 4" xfId="581" xr:uid="{00000000-0005-0000-0000-00001B000000}"/>
    <cellStyle name="Comma 2 2 2 2 2 2 4 2" xfId="1492" xr:uid="{00000000-0005-0000-0000-00001C000000}"/>
    <cellStyle name="Comma 2 2 2 2 2 2 4 3" xfId="2397" xr:uid="{00000000-0005-0000-0000-00001D000000}"/>
    <cellStyle name="Comma 2 2 2 2 2 2 5" xfId="1040" xr:uid="{00000000-0005-0000-0000-00001E000000}"/>
    <cellStyle name="Comma 2 2 2 2 2 2 6" xfId="1945" xr:uid="{00000000-0005-0000-0000-00001F000000}"/>
    <cellStyle name="Comma 2 2 2 2 2 3" xfId="185" xr:uid="{00000000-0005-0000-0000-000020000000}"/>
    <cellStyle name="Comma 2 2 2 2 2 3 2" xfId="414" xr:uid="{00000000-0005-0000-0000-000021000000}"/>
    <cellStyle name="Comma 2 2 2 2 2 3 2 2" xfId="866" xr:uid="{00000000-0005-0000-0000-000022000000}"/>
    <cellStyle name="Comma 2 2 2 2 2 3 2 2 2" xfId="1777" xr:uid="{00000000-0005-0000-0000-000023000000}"/>
    <cellStyle name="Comma 2 2 2 2 2 3 2 2 3" xfId="2682" xr:uid="{00000000-0005-0000-0000-000024000000}"/>
    <cellStyle name="Comma 2 2 2 2 2 3 2 3" xfId="1325" xr:uid="{00000000-0005-0000-0000-000025000000}"/>
    <cellStyle name="Comma 2 2 2 2 2 3 2 4" xfId="2230" xr:uid="{00000000-0005-0000-0000-000026000000}"/>
    <cellStyle name="Comma 2 2 2 2 2 3 3" xfId="640" xr:uid="{00000000-0005-0000-0000-000027000000}"/>
    <cellStyle name="Comma 2 2 2 2 2 3 3 2" xfId="1551" xr:uid="{00000000-0005-0000-0000-000028000000}"/>
    <cellStyle name="Comma 2 2 2 2 2 3 3 3" xfId="2456" xr:uid="{00000000-0005-0000-0000-000029000000}"/>
    <cellStyle name="Comma 2 2 2 2 2 3 4" xfId="1099" xr:uid="{00000000-0005-0000-0000-00002A000000}"/>
    <cellStyle name="Comma 2 2 2 2 2 3 5" xfId="2004" xr:uid="{00000000-0005-0000-0000-00002B000000}"/>
    <cellStyle name="Comma 2 2 2 2 2 4" xfId="301" xr:uid="{00000000-0005-0000-0000-00002C000000}"/>
    <cellStyle name="Comma 2 2 2 2 2 4 2" xfId="753" xr:uid="{00000000-0005-0000-0000-00002D000000}"/>
    <cellStyle name="Comma 2 2 2 2 2 4 2 2" xfId="1664" xr:uid="{00000000-0005-0000-0000-00002E000000}"/>
    <cellStyle name="Comma 2 2 2 2 2 4 2 3" xfId="2569" xr:uid="{00000000-0005-0000-0000-00002F000000}"/>
    <cellStyle name="Comma 2 2 2 2 2 4 3" xfId="1212" xr:uid="{00000000-0005-0000-0000-000030000000}"/>
    <cellStyle name="Comma 2 2 2 2 2 4 4" xfId="2117" xr:uid="{00000000-0005-0000-0000-000031000000}"/>
    <cellStyle name="Comma 2 2 2 2 2 5" xfId="527" xr:uid="{00000000-0005-0000-0000-000032000000}"/>
    <cellStyle name="Comma 2 2 2 2 2 5 2" xfId="1438" xr:uid="{00000000-0005-0000-0000-000033000000}"/>
    <cellStyle name="Comma 2 2 2 2 2 5 3" xfId="2343" xr:uid="{00000000-0005-0000-0000-000034000000}"/>
    <cellStyle name="Comma 2 2 2 2 2 6" xfId="986" xr:uid="{00000000-0005-0000-0000-000035000000}"/>
    <cellStyle name="Comma 2 2 2 2 2 7" xfId="1891" xr:uid="{00000000-0005-0000-0000-000036000000}"/>
    <cellStyle name="Comma 2 2 2 2 3" xfId="81" xr:uid="{00000000-0005-0000-0000-000037000000}"/>
    <cellStyle name="Comma 2 2 2 2 3 2" xfId="135" xr:uid="{00000000-0005-0000-0000-000038000000}"/>
    <cellStyle name="Comma 2 2 2 2 3 2 2" xfId="257" xr:uid="{00000000-0005-0000-0000-000039000000}"/>
    <cellStyle name="Comma 2 2 2 2 3 2 2 2" xfId="486" xr:uid="{00000000-0005-0000-0000-00003A000000}"/>
    <cellStyle name="Comma 2 2 2 2 3 2 2 2 2" xfId="938" xr:uid="{00000000-0005-0000-0000-00003B000000}"/>
    <cellStyle name="Comma 2 2 2 2 3 2 2 2 2 2" xfId="1849" xr:uid="{00000000-0005-0000-0000-00003C000000}"/>
    <cellStyle name="Comma 2 2 2 2 3 2 2 2 2 3" xfId="2754" xr:uid="{00000000-0005-0000-0000-00003D000000}"/>
    <cellStyle name="Comma 2 2 2 2 3 2 2 2 3" xfId="1397" xr:uid="{00000000-0005-0000-0000-00003E000000}"/>
    <cellStyle name="Comma 2 2 2 2 3 2 2 2 4" xfId="2302" xr:uid="{00000000-0005-0000-0000-00003F000000}"/>
    <cellStyle name="Comma 2 2 2 2 3 2 2 3" xfId="712" xr:uid="{00000000-0005-0000-0000-000040000000}"/>
    <cellStyle name="Comma 2 2 2 2 3 2 2 3 2" xfId="1623" xr:uid="{00000000-0005-0000-0000-000041000000}"/>
    <cellStyle name="Comma 2 2 2 2 3 2 2 3 3" xfId="2528" xr:uid="{00000000-0005-0000-0000-000042000000}"/>
    <cellStyle name="Comma 2 2 2 2 3 2 2 4" xfId="1171" xr:uid="{00000000-0005-0000-0000-000043000000}"/>
    <cellStyle name="Comma 2 2 2 2 3 2 2 5" xfId="2076" xr:uid="{00000000-0005-0000-0000-000044000000}"/>
    <cellStyle name="Comma 2 2 2 2 3 2 3" xfId="373" xr:uid="{00000000-0005-0000-0000-000045000000}"/>
    <cellStyle name="Comma 2 2 2 2 3 2 3 2" xfId="825" xr:uid="{00000000-0005-0000-0000-000046000000}"/>
    <cellStyle name="Comma 2 2 2 2 3 2 3 2 2" xfId="1736" xr:uid="{00000000-0005-0000-0000-000047000000}"/>
    <cellStyle name="Comma 2 2 2 2 3 2 3 2 3" xfId="2641" xr:uid="{00000000-0005-0000-0000-000048000000}"/>
    <cellStyle name="Comma 2 2 2 2 3 2 3 3" xfId="1284" xr:uid="{00000000-0005-0000-0000-000049000000}"/>
    <cellStyle name="Comma 2 2 2 2 3 2 3 4" xfId="2189" xr:uid="{00000000-0005-0000-0000-00004A000000}"/>
    <cellStyle name="Comma 2 2 2 2 3 2 4" xfId="599" xr:uid="{00000000-0005-0000-0000-00004B000000}"/>
    <cellStyle name="Comma 2 2 2 2 3 2 4 2" xfId="1510" xr:uid="{00000000-0005-0000-0000-00004C000000}"/>
    <cellStyle name="Comma 2 2 2 2 3 2 4 3" xfId="2415" xr:uid="{00000000-0005-0000-0000-00004D000000}"/>
    <cellStyle name="Comma 2 2 2 2 3 2 5" xfId="1058" xr:uid="{00000000-0005-0000-0000-00004E000000}"/>
    <cellStyle name="Comma 2 2 2 2 3 2 6" xfId="1963" xr:uid="{00000000-0005-0000-0000-00004F000000}"/>
    <cellStyle name="Comma 2 2 2 2 3 3" xfId="203" xr:uid="{00000000-0005-0000-0000-000050000000}"/>
    <cellStyle name="Comma 2 2 2 2 3 3 2" xfId="432" xr:uid="{00000000-0005-0000-0000-000051000000}"/>
    <cellStyle name="Comma 2 2 2 2 3 3 2 2" xfId="884" xr:uid="{00000000-0005-0000-0000-000052000000}"/>
    <cellStyle name="Comma 2 2 2 2 3 3 2 2 2" xfId="1795" xr:uid="{00000000-0005-0000-0000-000053000000}"/>
    <cellStyle name="Comma 2 2 2 2 3 3 2 2 3" xfId="2700" xr:uid="{00000000-0005-0000-0000-000054000000}"/>
    <cellStyle name="Comma 2 2 2 2 3 3 2 3" xfId="1343" xr:uid="{00000000-0005-0000-0000-000055000000}"/>
    <cellStyle name="Comma 2 2 2 2 3 3 2 4" xfId="2248" xr:uid="{00000000-0005-0000-0000-000056000000}"/>
    <cellStyle name="Comma 2 2 2 2 3 3 3" xfId="658" xr:uid="{00000000-0005-0000-0000-000057000000}"/>
    <cellStyle name="Comma 2 2 2 2 3 3 3 2" xfId="1569" xr:uid="{00000000-0005-0000-0000-000058000000}"/>
    <cellStyle name="Comma 2 2 2 2 3 3 3 3" xfId="2474" xr:uid="{00000000-0005-0000-0000-000059000000}"/>
    <cellStyle name="Comma 2 2 2 2 3 3 4" xfId="1117" xr:uid="{00000000-0005-0000-0000-00005A000000}"/>
    <cellStyle name="Comma 2 2 2 2 3 3 5" xfId="2022" xr:uid="{00000000-0005-0000-0000-00005B000000}"/>
    <cellStyle name="Comma 2 2 2 2 3 4" xfId="319" xr:uid="{00000000-0005-0000-0000-00005C000000}"/>
    <cellStyle name="Comma 2 2 2 2 3 4 2" xfId="771" xr:uid="{00000000-0005-0000-0000-00005D000000}"/>
    <cellStyle name="Comma 2 2 2 2 3 4 2 2" xfId="1682" xr:uid="{00000000-0005-0000-0000-00005E000000}"/>
    <cellStyle name="Comma 2 2 2 2 3 4 2 3" xfId="2587" xr:uid="{00000000-0005-0000-0000-00005F000000}"/>
    <cellStyle name="Comma 2 2 2 2 3 4 3" xfId="1230" xr:uid="{00000000-0005-0000-0000-000060000000}"/>
    <cellStyle name="Comma 2 2 2 2 3 4 4" xfId="2135" xr:uid="{00000000-0005-0000-0000-000061000000}"/>
    <cellStyle name="Comma 2 2 2 2 3 5" xfId="545" xr:uid="{00000000-0005-0000-0000-000062000000}"/>
    <cellStyle name="Comma 2 2 2 2 3 5 2" xfId="1456" xr:uid="{00000000-0005-0000-0000-000063000000}"/>
    <cellStyle name="Comma 2 2 2 2 3 5 3" xfId="2361" xr:uid="{00000000-0005-0000-0000-000064000000}"/>
    <cellStyle name="Comma 2 2 2 2 3 6" xfId="1004" xr:uid="{00000000-0005-0000-0000-000065000000}"/>
    <cellStyle name="Comma 2 2 2 2 3 7" xfId="1909" xr:uid="{00000000-0005-0000-0000-000066000000}"/>
    <cellStyle name="Comma 2 2 2 2 4" xfId="99" xr:uid="{00000000-0005-0000-0000-000067000000}"/>
    <cellStyle name="Comma 2 2 2 2 4 2" xfId="221" xr:uid="{00000000-0005-0000-0000-000068000000}"/>
    <cellStyle name="Comma 2 2 2 2 4 2 2" xfId="450" xr:uid="{00000000-0005-0000-0000-000069000000}"/>
    <cellStyle name="Comma 2 2 2 2 4 2 2 2" xfId="902" xr:uid="{00000000-0005-0000-0000-00006A000000}"/>
    <cellStyle name="Comma 2 2 2 2 4 2 2 2 2" xfId="1813" xr:uid="{00000000-0005-0000-0000-00006B000000}"/>
    <cellStyle name="Comma 2 2 2 2 4 2 2 2 3" xfId="2718" xr:uid="{00000000-0005-0000-0000-00006C000000}"/>
    <cellStyle name="Comma 2 2 2 2 4 2 2 3" xfId="1361" xr:uid="{00000000-0005-0000-0000-00006D000000}"/>
    <cellStyle name="Comma 2 2 2 2 4 2 2 4" xfId="2266" xr:uid="{00000000-0005-0000-0000-00006E000000}"/>
    <cellStyle name="Comma 2 2 2 2 4 2 3" xfId="676" xr:uid="{00000000-0005-0000-0000-00006F000000}"/>
    <cellStyle name="Comma 2 2 2 2 4 2 3 2" xfId="1587" xr:uid="{00000000-0005-0000-0000-000070000000}"/>
    <cellStyle name="Comma 2 2 2 2 4 2 3 3" xfId="2492" xr:uid="{00000000-0005-0000-0000-000071000000}"/>
    <cellStyle name="Comma 2 2 2 2 4 2 4" xfId="1135" xr:uid="{00000000-0005-0000-0000-000072000000}"/>
    <cellStyle name="Comma 2 2 2 2 4 2 5" xfId="2040" xr:uid="{00000000-0005-0000-0000-000073000000}"/>
    <cellStyle name="Comma 2 2 2 2 4 3" xfId="337" xr:uid="{00000000-0005-0000-0000-000074000000}"/>
    <cellStyle name="Comma 2 2 2 2 4 3 2" xfId="789" xr:uid="{00000000-0005-0000-0000-000075000000}"/>
    <cellStyle name="Comma 2 2 2 2 4 3 2 2" xfId="1700" xr:uid="{00000000-0005-0000-0000-000076000000}"/>
    <cellStyle name="Comma 2 2 2 2 4 3 2 3" xfId="2605" xr:uid="{00000000-0005-0000-0000-000077000000}"/>
    <cellStyle name="Comma 2 2 2 2 4 3 3" xfId="1248" xr:uid="{00000000-0005-0000-0000-000078000000}"/>
    <cellStyle name="Comma 2 2 2 2 4 3 4" xfId="2153" xr:uid="{00000000-0005-0000-0000-000079000000}"/>
    <cellStyle name="Comma 2 2 2 2 4 4" xfId="563" xr:uid="{00000000-0005-0000-0000-00007A000000}"/>
    <cellStyle name="Comma 2 2 2 2 4 4 2" xfId="1474" xr:uid="{00000000-0005-0000-0000-00007B000000}"/>
    <cellStyle name="Comma 2 2 2 2 4 4 3" xfId="2379" xr:uid="{00000000-0005-0000-0000-00007C000000}"/>
    <cellStyle name="Comma 2 2 2 2 4 5" xfId="1022" xr:uid="{00000000-0005-0000-0000-00007D000000}"/>
    <cellStyle name="Comma 2 2 2 2 4 6" xfId="1927" xr:uid="{00000000-0005-0000-0000-00007E000000}"/>
    <cellStyle name="Comma 2 2 2 2 5" xfId="167" xr:uid="{00000000-0005-0000-0000-00007F000000}"/>
    <cellStyle name="Comma 2 2 2 2 5 2" xfId="396" xr:uid="{00000000-0005-0000-0000-000080000000}"/>
    <cellStyle name="Comma 2 2 2 2 5 2 2" xfId="848" xr:uid="{00000000-0005-0000-0000-000081000000}"/>
    <cellStyle name="Comma 2 2 2 2 5 2 2 2" xfId="1759" xr:uid="{00000000-0005-0000-0000-000082000000}"/>
    <cellStyle name="Comma 2 2 2 2 5 2 2 3" xfId="2664" xr:uid="{00000000-0005-0000-0000-000083000000}"/>
    <cellStyle name="Comma 2 2 2 2 5 2 3" xfId="1307" xr:uid="{00000000-0005-0000-0000-000084000000}"/>
    <cellStyle name="Comma 2 2 2 2 5 2 4" xfId="2212" xr:uid="{00000000-0005-0000-0000-000085000000}"/>
    <cellStyle name="Comma 2 2 2 2 5 3" xfId="622" xr:uid="{00000000-0005-0000-0000-000086000000}"/>
    <cellStyle name="Comma 2 2 2 2 5 3 2" xfId="1533" xr:uid="{00000000-0005-0000-0000-000087000000}"/>
    <cellStyle name="Comma 2 2 2 2 5 3 3" xfId="2438" xr:uid="{00000000-0005-0000-0000-000088000000}"/>
    <cellStyle name="Comma 2 2 2 2 5 4" xfId="1081" xr:uid="{00000000-0005-0000-0000-000089000000}"/>
    <cellStyle name="Comma 2 2 2 2 5 5" xfId="1986" xr:uid="{00000000-0005-0000-0000-00008A000000}"/>
    <cellStyle name="Comma 2 2 2 2 6" xfId="283" xr:uid="{00000000-0005-0000-0000-00008B000000}"/>
    <cellStyle name="Comma 2 2 2 2 6 2" xfId="735" xr:uid="{00000000-0005-0000-0000-00008C000000}"/>
    <cellStyle name="Comma 2 2 2 2 6 2 2" xfId="1646" xr:uid="{00000000-0005-0000-0000-00008D000000}"/>
    <cellStyle name="Comma 2 2 2 2 6 2 3" xfId="2551" xr:uid="{00000000-0005-0000-0000-00008E000000}"/>
    <cellStyle name="Comma 2 2 2 2 6 3" xfId="1194" xr:uid="{00000000-0005-0000-0000-00008F000000}"/>
    <cellStyle name="Comma 2 2 2 2 6 4" xfId="2099" xr:uid="{00000000-0005-0000-0000-000090000000}"/>
    <cellStyle name="Comma 2 2 2 2 7" xfId="509" xr:uid="{00000000-0005-0000-0000-000091000000}"/>
    <cellStyle name="Comma 2 2 2 2 7 2" xfId="1420" xr:uid="{00000000-0005-0000-0000-000092000000}"/>
    <cellStyle name="Comma 2 2 2 2 7 3" xfId="2325" xr:uid="{00000000-0005-0000-0000-000093000000}"/>
    <cellStyle name="Comma 2 2 2 2 8" xfId="968" xr:uid="{00000000-0005-0000-0000-000094000000}"/>
    <cellStyle name="Comma 2 2 2 2 9" xfId="1873" xr:uid="{00000000-0005-0000-0000-000095000000}"/>
    <cellStyle name="Comma 2 2 2 3" xfId="54" xr:uid="{00000000-0005-0000-0000-000096000000}"/>
    <cellStyle name="Comma 2 2 2 3 2" xfId="108" xr:uid="{00000000-0005-0000-0000-000097000000}"/>
    <cellStyle name="Comma 2 2 2 3 2 2" xfId="230" xr:uid="{00000000-0005-0000-0000-000098000000}"/>
    <cellStyle name="Comma 2 2 2 3 2 2 2" xfId="459" xr:uid="{00000000-0005-0000-0000-000099000000}"/>
    <cellStyle name="Comma 2 2 2 3 2 2 2 2" xfId="911" xr:uid="{00000000-0005-0000-0000-00009A000000}"/>
    <cellStyle name="Comma 2 2 2 3 2 2 2 2 2" xfId="1822" xr:uid="{00000000-0005-0000-0000-00009B000000}"/>
    <cellStyle name="Comma 2 2 2 3 2 2 2 2 3" xfId="2727" xr:uid="{00000000-0005-0000-0000-00009C000000}"/>
    <cellStyle name="Comma 2 2 2 3 2 2 2 3" xfId="1370" xr:uid="{00000000-0005-0000-0000-00009D000000}"/>
    <cellStyle name="Comma 2 2 2 3 2 2 2 4" xfId="2275" xr:uid="{00000000-0005-0000-0000-00009E000000}"/>
    <cellStyle name="Comma 2 2 2 3 2 2 3" xfId="685" xr:uid="{00000000-0005-0000-0000-00009F000000}"/>
    <cellStyle name="Comma 2 2 2 3 2 2 3 2" xfId="1596" xr:uid="{00000000-0005-0000-0000-0000A0000000}"/>
    <cellStyle name="Comma 2 2 2 3 2 2 3 3" xfId="2501" xr:uid="{00000000-0005-0000-0000-0000A1000000}"/>
    <cellStyle name="Comma 2 2 2 3 2 2 4" xfId="1144" xr:uid="{00000000-0005-0000-0000-0000A2000000}"/>
    <cellStyle name="Comma 2 2 2 3 2 2 5" xfId="2049" xr:uid="{00000000-0005-0000-0000-0000A3000000}"/>
    <cellStyle name="Comma 2 2 2 3 2 3" xfId="346" xr:uid="{00000000-0005-0000-0000-0000A4000000}"/>
    <cellStyle name="Comma 2 2 2 3 2 3 2" xfId="798" xr:uid="{00000000-0005-0000-0000-0000A5000000}"/>
    <cellStyle name="Comma 2 2 2 3 2 3 2 2" xfId="1709" xr:uid="{00000000-0005-0000-0000-0000A6000000}"/>
    <cellStyle name="Comma 2 2 2 3 2 3 2 3" xfId="2614" xr:uid="{00000000-0005-0000-0000-0000A7000000}"/>
    <cellStyle name="Comma 2 2 2 3 2 3 3" xfId="1257" xr:uid="{00000000-0005-0000-0000-0000A8000000}"/>
    <cellStyle name="Comma 2 2 2 3 2 3 4" xfId="2162" xr:uid="{00000000-0005-0000-0000-0000A9000000}"/>
    <cellStyle name="Comma 2 2 2 3 2 4" xfId="572" xr:uid="{00000000-0005-0000-0000-0000AA000000}"/>
    <cellStyle name="Comma 2 2 2 3 2 4 2" xfId="1483" xr:uid="{00000000-0005-0000-0000-0000AB000000}"/>
    <cellStyle name="Comma 2 2 2 3 2 4 3" xfId="2388" xr:uid="{00000000-0005-0000-0000-0000AC000000}"/>
    <cellStyle name="Comma 2 2 2 3 2 5" xfId="1031" xr:uid="{00000000-0005-0000-0000-0000AD000000}"/>
    <cellStyle name="Comma 2 2 2 3 2 6" xfId="1936" xr:uid="{00000000-0005-0000-0000-0000AE000000}"/>
    <cellStyle name="Comma 2 2 2 3 3" xfId="176" xr:uid="{00000000-0005-0000-0000-0000AF000000}"/>
    <cellStyle name="Comma 2 2 2 3 3 2" xfId="405" xr:uid="{00000000-0005-0000-0000-0000B0000000}"/>
    <cellStyle name="Comma 2 2 2 3 3 2 2" xfId="857" xr:uid="{00000000-0005-0000-0000-0000B1000000}"/>
    <cellStyle name="Comma 2 2 2 3 3 2 2 2" xfId="1768" xr:uid="{00000000-0005-0000-0000-0000B2000000}"/>
    <cellStyle name="Comma 2 2 2 3 3 2 2 3" xfId="2673" xr:uid="{00000000-0005-0000-0000-0000B3000000}"/>
    <cellStyle name="Comma 2 2 2 3 3 2 3" xfId="1316" xr:uid="{00000000-0005-0000-0000-0000B4000000}"/>
    <cellStyle name="Comma 2 2 2 3 3 2 4" xfId="2221" xr:uid="{00000000-0005-0000-0000-0000B5000000}"/>
    <cellStyle name="Comma 2 2 2 3 3 3" xfId="631" xr:uid="{00000000-0005-0000-0000-0000B6000000}"/>
    <cellStyle name="Comma 2 2 2 3 3 3 2" xfId="1542" xr:uid="{00000000-0005-0000-0000-0000B7000000}"/>
    <cellStyle name="Comma 2 2 2 3 3 3 3" xfId="2447" xr:uid="{00000000-0005-0000-0000-0000B8000000}"/>
    <cellStyle name="Comma 2 2 2 3 3 4" xfId="1090" xr:uid="{00000000-0005-0000-0000-0000B9000000}"/>
    <cellStyle name="Comma 2 2 2 3 3 5" xfId="1995" xr:uid="{00000000-0005-0000-0000-0000BA000000}"/>
    <cellStyle name="Comma 2 2 2 3 4" xfId="292" xr:uid="{00000000-0005-0000-0000-0000BB000000}"/>
    <cellStyle name="Comma 2 2 2 3 4 2" xfId="744" xr:uid="{00000000-0005-0000-0000-0000BC000000}"/>
    <cellStyle name="Comma 2 2 2 3 4 2 2" xfId="1655" xr:uid="{00000000-0005-0000-0000-0000BD000000}"/>
    <cellStyle name="Comma 2 2 2 3 4 2 3" xfId="2560" xr:uid="{00000000-0005-0000-0000-0000BE000000}"/>
    <cellStyle name="Comma 2 2 2 3 4 3" xfId="1203" xr:uid="{00000000-0005-0000-0000-0000BF000000}"/>
    <cellStyle name="Comma 2 2 2 3 4 4" xfId="2108" xr:uid="{00000000-0005-0000-0000-0000C0000000}"/>
    <cellStyle name="Comma 2 2 2 3 5" xfId="518" xr:uid="{00000000-0005-0000-0000-0000C1000000}"/>
    <cellStyle name="Comma 2 2 2 3 5 2" xfId="1429" xr:uid="{00000000-0005-0000-0000-0000C2000000}"/>
    <cellStyle name="Comma 2 2 2 3 5 3" xfId="2334" xr:uid="{00000000-0005-0000-0000-0000C3000000}"/>
    <cellStyle name="Comma 2 2 2 3 6" xfId="977" xr:uid="{00000000-0005-0000-0000-0000C4000000}"/>
    <cellStyle name="Comma 2 2 2 3 7" xfId="1882" xr:uid="{00000000-0005-0000-0000-0000C5000000}"/>
    <cellStyle name="Comma 2 2 2 4" xfId="72" xr:uid="{00000000-0005-0000-0000-0000C6000000}"/>
    <cellStyle name="Comma 2 2 2 4 2" xfId="126" xr:uid="{00000000-0005-0000-0000-0000C7000000}"/>
    <cellStyle name="Comma 2 2 2 4 2 2" xfId="248" xr:uid="{00000000-0005-0000-0000-0000C8000000}"/>
    <cellStyle name="Comma 2 2 2 4 2 2 2" xfId="477" xr:uid="{00000000-0005-0000-0000-0000C9000000}"/>
    <cellStyle name="Comma 2 2 2 4 2 2 2 2" xfId="929" xr:uid="{00000000-0005-0000-0000-0000CA000000}"/>
    <cellStyle name="Comma 2 2 2 4 2 2 2 2 2" xfId="1840" xr:uid="{00000000-0005-0000-0000-0000CB000000}"/>
    <cellStyle name="Comma 2 2 2 4 2 2 2 2 3" xfId="2745" xr:uid="{00000000-0005-0000-0000-0000CC000000}"/>
    <cellStyle name="Comma 2 2 2 4 2 2 2 3" xfId="1388" xr:uid="{00000000-0005-0000-0000-0000CD000000}"/>
    <cellStyle name="Comma 2 2 2 4 2 2 2 4" xfId="2293" xr:uid="{00000000-0005-0000-0000-0000CE000000}"/>
    <cellStyle name="Comma 2 2 2 4 2 2 3" xfId="703" xr:uid="{00000000-0005-0000-0000-0000CF000000}"/>
    <cellStyle name="Comma 2 2 2 4 2 2 3 2" xfId="1614" xr:uid="{00000000-0005-0000-0000-0000D0000000}"/>
    <cellStyle name="Comma 2 2 2 4 2 2 3 3" xfId="2519" xr:uid="{00000000-0005-0000-0000-0000D1000000}"/>
    <cellStyle name="Comma 2 2 2 4 2 2 4" xfId="1162" xr:uid="{00000000-0005-0000-0000-0000D2000000}"/>
    <cellStyle name="Comma 2 2 2 4 2 2 5" xfId="2067" xr:uid="{00000000-0005-0000-0000-0000D3000000}"/>
    <cellStyle name="Comma 2 2 2 4 2 3" xfId="364" xr:uid="{00000000-0005-0000-0000-0000D4000000}"/>
    <cellStyle name="Comma 2 2 2 4 2 3 2" xfId="816" xr:uid="{00000000-0005-0000-0000-0000D5000000}"/>
    <cellStyle name="Comma 2 2 2 4 2 3 2 2" xfId="1727" xr:uid="{00000000-0005-0000-0000-0000D6000000}"/>
    <cellStyle name="Comma 2 2 2 4 2 3 2 3" xfId="2632" xr:uid="{00000000-0005-0000-0000-0000D7000000}"/>
    <cellStyle name="Comma 2 2 2 4 2 3 3" xfId="1275" xr:uid="{00000000-0005-0000-0000-0000D8000000}"/>
    <cellStyle name="Comma 2 2 2 4 2 3 4" xfId="2180" xr:uid="{00000000-0005-0000-0000-0000D9000000}"/>
    <cellStyle name="Comma 2 2 2 4 2 4" xfId="590" xr:uid="{00000000-0005-0000-0000-0000DA000000}"/>
    <cellStyle name="Comma 2 2 2 4 2 4 2" xfId="1501" xr:uid="{00000000-0005-0000-0000-0000DB000000}"/>
    <cellStyle name="Comma 2 2 2 4 2 4 3" xfId="2406" xr:uid="{00000000-0005-0000-0000-0000DC000000}"/>
    <cellStyle name="Comma 2 2 2 4 2 5" xfId="1049" xr:uid="{00000000-0005-0000-0000-0000DD000000}"/>
    <cellStyle name="Comma 2 2 2 4 2 6" xfId="1954" xr:uid="{00000000-0005-0000-0000-0000DE000000}"/>
    <cellStyle name="Comma 2 2 2 4 3" xfId="194" xr:uid="{00000000-0005-0000-0000-0000DF000000}"/>
    <cellStyle name="Comma 2 2 2 4 3 2" xfId="423" xr:uid="{00000000-0005-0000-0000-0000E0000000}"/>
    <cellStyle name="Comma 2 2 2 4 3 2 2" xfId="875" xr:uid="{00000000-0005-0000-0000-0000E1000000}"/>
    <cellStyle name="Comma 2 2 2 4 3 2 2 2" xfId="1786" xr:uid="{00000000-0005-0000-0000-0000E2000000}"/>
    <cellStyle name="Comma 2 2 2 4 3 2 2 3" xfId="2691" xr:uid="{00000000-0005-0000-0000-0000E3000000}"/>
    <cellStyle name="Comma 2 2 2 4 3 2 3" xfId="1334" xr:uid="{00000000-0005-0000-0000-0000E4000000}"/>
    <cellStyle name="Comma 2 2 2 4 3 2 4" xfId="2239" xr:uid="{00000000-0005-0000-0000-0000E5000000}"/>
    <cellStyle name="Comma 2 2 2 4 3 3" xfId="649" xr:uid="{00000000-0005-0000-0000-0000E6000000}"/>
    <cellStyle name="Comma 2 2 2 4 3 3 2" xfId="1560" xr:uid="{00000000-0005-0000-0000-0000E7000000}"/>
    <cellStyle name="Comma 2 2 2 4 3 3 3" xfId="2465" xr:uid="{00000000-0005-0000-0000-0000E8000000}"/>
    <cellStyle name="Comma 2 2 2 4 3 4" xfId="1108" xr:uid="{00000000-0005-0000-0000-0000E9000000}"/>
    <cellStyle name="Comma 2 2 2 4 3 5" xfId="2013" xr:uid="{00000000-0005-0000-0000-0000EA000000}"/>
    <cellStyle name="Comma 2 2 2 4 4" xfId="310" xr:uid="{00000000-0005-0000-0000-0000EB000000}"/>
    <cellStyle name="Comma 2 2 2 4 4 2" xfId="762" xr:uid="{00000000-0005-0000-0000-0000EC000000}"/>
    <cellStyle name="Comma 2 2 2 4 4 2 2" xfId="1673" xr:uid="{00000000-0005-0000-0000-0000ED000000}"/>
    <cellStyle name="Comma 2 2 2 4 4 2 3" xfId="2578" xr:uid="{00000000-0005-0000-0000-0000EE000000}"/>
    <cellStyle name="Comma 2 2 2 4 4 3" xfId="1221" xr:uid="{00000000-0005-0000-0000-0000EF000000}"/>
    <cellStyle name="Comma 2 2 2 4 4 4" xfId="2126" xr:uid="{00000000-0005-0000-0000-0000F0000000}"/>
    <cellStyle name="Comma 2 2 2 4 5" xfId="536" xr:uid="{00000000-0005-0000-0000-0000F1000000}"/>
    <cellStyle name="Comma 2 2 2 4 5 2" xfId="1447" xr:uid="{00000000-0005-0000-0000-0000F2000000}"/>
    <cellStyle name="Comma 2 2 2 4 5 3" xfId="2352" xr:uid="{00000000-0005-0000-0000-0000F3000000}"/>
    <cellStyle name="Comma 2 2 2 4 6" xfId="995" xr:uid="{00000000-0005-0000-0000-0000F4000000}"/>
    <cellStyle name="Comma 2 2 2 4 7" xfId="1900" xr:uid="{00000000-0005-0000-0000-0000F5000000}"/>
    <cellStyle name="Comma 2 2 2 5" xfId="90" xr:uid="{00000000-0005-0000-0000-0000F6000000}"/>
    <cellStyle name="Comma 2 2 2 5 2" xfId="212" xr:uid="{00000000-0005-0000-0000-0000F7000000}"/>
    <cellStyle name="Comma 2 2 2 5 2 2" xfId="441" xr:uid="{00000000-0005-0000-0000-0000F8000000}"/>
    <cellStyle name="Comma 2 2 2 5 2 2 2" xfId="893" xr:uid="{00000000-0005-0000-0000-0000F9000000}"/>
    <cellStyle name="Comma 2 2 2 5 2 2 2 2" xfId="1804" xr:uid="{00000000-0005-0000-0000-0000FA000000}"/>
    <cellStyle name="Comma 2 2 2 5 2 2 2 3" xfId="2709" xr:uid="{00000000-0005-0000-0000-0000FB000000}"/>
    <cellStyle name="Comma 2 2 2 5 2 2 3" xfId="1352" xr:uid="{00000000-0005-0000-0000-0000FC000000}"/>
    <cellStyle name="Comma 2 2 2 5 2 2 4" xfId="2257" xr:uid="{00000000-0005-0000-0000-0000FD000000}"/>
    <cellStyle name="Comma 2 2 2 5 2 3" xfId="667" xr:uid="{00000000-0005-0000-0000-0000FE000000}"/>
    <cellStyle name="Comma 2 2 2 5 2 3 2" xfId="1578" xr:uid="{00000000-0005-0000-0000-0000FF000000}"/>
    <cellStyle name="Comma 2 2 2 5 2 3 3" xfId="2483" xr:uid="{00000000-0005-0000-0000-000000010000}"/>
    <cellStyle name="Comma 2 2 2 5 2 4" xfId="1126" xr:uid="{00000000-0005-0000-0000-000001010000}"/>
    <cellStyle name="Comma 2 2 2 5 2 5" xfId="2031" xr:uid="{00000000-0005-0000-0000-000002010000}"/>
    <cellStyle name="Comma 2 2 2 5 3" xfId="328" xr:uid="{00000000-0005-0000-0000-000003010000}"/>
    <cellStyle name="Comma 2 2 2 5 3 2" xfId="780" xr:uid="{00000000-0005-0000-0000-000004010000}"/>
    <cellStyle name="Comma 2 2 2 5 3 2 2" xfId="1691" xr:uid="{00000000-0005-0000-0000-000005010000}"/>
    <cellStyle name="Comma 2 2 2 5 3 2 3" xfId="2596" xr:uid="{00000000-0005-0000-0000-000006010000}"/>
    <cellStyle name="Comma 2 2 2 5 3 3" xfId="1239" xr:uid="{00000000-0005-0000-0000-000007010000}"/>
    <cellStyle name="Comma 2 2 2 5 3 4" xfId="2144" xr:uid="{00000000-0005-0000-0000-000008010000}"/>
    <cellStyle name="Comma 2 2 2 5 4" xfId="554" xr:uid="{00000000-0005-0000-0000-000009010000}"/>
    <cellStyle name="Comma 2 2 2 5 4 2" xfId="1465" xr:uid="{00000000-0005-0000-0000-00000A010000}"/>
    <cellStyle name="Comma 2 2 2 5 4 3" xfId="2370" xr:uid="{00000000-0005-0000-0000-00000B010000}"/>
    <cellStyle name="Comma 2 2 2 5 5" xfId="1013" xr:uid="{00000000-0005-0000-0000-00000C010000}"/>
    <cellStyle name="Comma 2 2 2 5 6" xfId="1918" xr:uid="{00000000-0005-0000-0000-00000D010000}"/>
    <cellStyle name="Comma 2 2 2 6" xfId="158" xr:uid="{00000000-0005-0000-0000-00000E010000}"/>
    <cellStyle name="Comma 2 2 2 6 2" xfId="387" xr:uid="{00000000-0005-0000-0000-00000F010000}"/>
    <cellStyle name="Comma 2 2 2 6 2 2" xfId="839" xr:uid="{00000000-0005-0000-0000-000010010000}"/>
    <cellStyle name="Comma 2 2 2 6 2 2 2" xfId="1750" xr:uid="{00000000-0005-0000-0000-000011010000}"/>
    <cellStyle name="Comma 2 2 2 6 2 2 3" xfId="2655" xr:uid="{00000000-0005-0000-0000-000012010000}"/>
    <cellStyle name="Comma 2 2 2 6 2 3" xfId="1298" xr:uid="{00000000-0005-0000-0000-000013010000}"/>
    <cellStyle name="Comma 2 2 2 6 2 4" xfId="2203" xr:uid="{00000000-0005-0000-0000-000014010000}"/>
    <cellStyle name="Comma 2 2 2 6 3" xfId="613" xr:uid="{00000000-0005-0000-0000-000015010000}"/>
    <cellStyle name="Comma 2 2 2 6 3 2" xfId="1524" xr:uid="{00000000-0005-0000-0000-000016010000}"/>
    <cellStyle name="Comma 2 2 2 6 3 3" xfId="2429" xr:uid="{00000000-0005-0000-0000-000017010000}"/>
    <cellStyle name="Comma 2 2 2 6 4" xfId="1072" xr:uid="{00000000-0005-0000-0000-000018010000}"/>
    <cellStyle name="Comma 2 2 2 6 5" xfId="1977" xr:uid="{00000000-0005-0000-0000-000019010000}"/>
    <cellStyle name="Comma 2 2 2 7" xfId="274" xr:uid="{00000000-0005-0000-0000-00001A010000}"/>
    <cellStyle name="Comma 2 2 2 7 2" xfId="726" xr:uid="{00000000-0005-0000-0000-00001B010000}"/>
    <cellStyle name="Comma 2 2 2 7 2 2" xfId="1637" xr:uid="{00000000-0005-0000-0000-00001C010000}"/>
    <cellStyle name="Comma 2 2 2 7 2 3" xfId="2542" xr:uid="{00000000-0005-0000-0000-00001D010000}"/>
    <cellStyle name="Comma 2 2 2 7 3" xfId="1185" xr:uid="{00000000-0005-0000-0000-00001E010000}"/>
    <cellStyle name="Comma 2 2 2 7 4" xfId="2090" xr:uid="{00000000-0005-0000-0000-00001F010000}"/>
    <cellStyle name="Comma 2 2 2 8" xfId="500" xr:uid="{00000000-0005-0000-0000-000020010000}"/>
    <cellStyle name="Comma 2 2 2 8 2" xfId="1411" xr:uid="{00000000-0005-0000-0000-000021010000}"/>
    <cellStyle name="Comma 2 2 2 8 3" xfId="2316" xr:uid="{00000000-0005-0000-0000-000022010000}"/>
    <cellStyle name="Comma 2 2 2 9" xfId="959" xr:uid="{00000000-0005-0000-0000-000023010000}"/>
    <cellStyle name="Comma 2 2 3" xfId="40" xr:uid="{00000000-0005-0000-0000-000024010000}"/>
    <cellStyle name="Comma 2 2 3 2" xfId="58" xr:uid="{00000000-0005-0000-0000-000025010000}"/>
    <cellStyle name="Comma 2 2 3 2 2" xfId="112" xr:uid="{00000000-0005-0000-0000-000026010000}"/>
    <cellStyle name="Comma 2 2 3 2 2 2" xfId="234" xr:uid="{00000000-0005-0000-0000-000027010000}"/>
    <cellStyle name="Comma 2 2 3 2 2 2 2" xfId="463" xr:uid="{00000000-0005-0000-0000-000028010000}"/>
    <cellStyle name="Comma 2 2 3 2 2 2 2 2" xfId="915" xr:uid="{00000000-0005-0000-0000-000029010000}"/>
    <cellStyle name="Comma 2 2 3 2 2 2 2 2 2" xfId="1826" xr:uid="{00000000-0005-0000-0000-00002A010000}"/>
    <cellStyle name="Comma 2 2 3 2 2 2 2 2 3" xfId="2731" xr:uid="{00000000-0005-0000-0000-00002B010000}"/>
    <cellStyle name="Comma 2 2 3 2 2 2 2 3" xfId="1374" xr:uid="{00000000-0005-0000-0000-00002C010000}"/>
    <cellStyle name="Comma 2 2 3 2 2 2 2 4" xfId="2279" xr:uid="{00000000-0005-0000-0000-00002D010000}"/>
    <cellStyle name="Comma 2 2 3 2 2 2 3" xfId="689" xr:uid="{00000000-0005-0000-0000-00002E010000}"/>
    <cellStyle name="Comma 2 2 3 2 2 2 3 2" xfId="1600" xr:uid="{00000000-0005-0000-0000-00002F010000}"/>
    <cellStyle name="Comma 2 2 3 2 2 2 3 3" xfId="2505" xr:uid="{00000000-0005-0000-0000-000030010000}"/>
    <cellStyle name="Comma 2 2 3 2 2 2 4" xfId="1148" xr:uid="{00000000-0005-0000-0000-000031010000}"/>
    <cellStyle name="Comma 2 2 3 2 2 2 5" xfId="2053" xr:uid="{00000000-0005-0000-0000-000032010000}"/>
    <cellStyle name="Comma 2 2 3 2 2 3" xfId="350" xr:uid="{00000000-0005-0000-0000-000033010000}"/>
    <cellStyle name="Comma 2 2 3 2 2 3 2" xfId="802" xr:uid="{00000000-0005-0000-0000-000034010000}"/>
    <cellStyle name="Comma 2 2 3 2 2 3 2 2" xfId="1713" xr:uid="{00000000-0005-0000-0000-000035010000}"/>
    <cellStyle name="Comma 2 2 3 2 2 3 2 3" xfId="2618" xr:uid="{00000000-0005-0000-0000-000036010000}"/>
    <cellStyle name="Comma 2 2 3 2 2 3 3" xfId="1261" xr:uid="{00000000-0005-0000-0000-000037010000}"/>
    <cellStyle name="Comma 2 2 3 2 2 3 4" xfId="2166" xr:uid="{00000000-0005-0000-0000-000038010000}"/>
    <cellStyle name="Comma 2 2 3 2 2 4" xfId="576" xr:uid="{00000000-0005-0000-0000-000039010000}"/>
    <cellStyle name="Comma 2 2 3 2 2 4 2" xfId="1487" xr:uid="{00000000-0005-0000-0000-00003A010000}"/>
    <cellStyle name="Comma 2 2 3 2 2 4 3" xfId="2392" xr:uid="{00000000-0005-0000-0000-00003B010000}"/>
    <cellStyle name="Comma 2 2 3 2 2 5" xfId="1035" xr:uid="{00000000-0005-0000-0000-00003C010000}"/>
    <cellStyle name="Comma 2 2 3 2 2 6" xfId="1940" xr:uid="{00000000-0005-0000-0000-00003D010000}"/>
    <cellStyle name="Comma 2 2 3 2 3" xfId="180" xr:uid="{00000000-0005-0000-0000-00003E010000}"/>
    <cellStyle name="Comma 2 2 3 2 3 2" xfId="409" xr:uid="{00000000-0005-0000-0000-00003F010000}"/>
    <cellStyle name="Comma 2 2 3 2 3 2 2" xfId="861" xr:uid="{00000000-0005-0000-0000-000040010000}"/>
    <cellStyle name="Comma 2 2 3 2 3 2 2 2" xfId="1772" xr:uid="{00000000-0005-0000-0000-000041010000}"/>
    <cellStyle name="Comma 2 2 3 2 3 2 2 3" xfId="2677" xr:uid="{00000000-0005-0000-0000-000042010000}"/>
    <cellStyle name="Comma 2 2 3 2 3 2 3" xfId="1320" xr:uid="{00000000-0005-0000-0000-000043010000}"/>
    <cellStyle name="Comma 2 2 3 2 3 2 4" xfId="2225" xr:uid="{00000000-0005-0000-0000-000044010000}"/>
    <cellStyle name="Comma 2 2 3 2 3 3" xfId="635" xr:uid="{00000000-0005-0000-0000-000045010000}"/>
    <cellStyle name="Comma 2 2 3 2 3 3 2" xfId="1546" xr:uid="{00000000-0005-0000-0000-000046010000}"/>
    <cellStyle name="Comma 2 2 3 2 3 3 3" xfId="2451" xr:uid="{00000000-0005-0000-0000-000047010000}"/>
    <cellStyle name="Comma 2 2 3 2 3 4" xfId="1094" xr:uid="{00000000-0005-0000-0000-000048010000}"/>
    <cellStyle name="Comma 2 2 3 2 3 5" xfId="1999" xr:uid="{00000000-0005-0000-0000-000049010000}"/>
    <cellStyle name="Comma 2 2 3 2 4" xfId="296" xr:uid="{00000000-0005-0000-0000-00004A010000}"/>
    <cellStyle name="Comma 2 2 3 2 4 2" xfId="748" xr:uid="{00000000-0005-0000-0000-00004B010000}"/>
    <cellStyle name="Comma 2 2 3 2 4 2 2" xfId="1659" xr:uid="{00000000-0005-0000-0000-00004C010000}"/>
    <cellStyle name="Comma 2 2 3 2 4 2 3" xfId="2564" xr:uid="{00000000-0005-0000-0000-00004D010000}"/>
    <cellStyle name="Comma 2 2 3 2 4 3" xfId="1207" xr:uid="{00000000-0005-0000-0000-00004E010000}"/>
    <cellStyle name="Comma 2 2 3 2 4 4" xfId="2112" xr:uid="{00000000-0005-0000-0000-00004F010000}"/>
    <cellStyle name="Comma 2 2 3 2 5" xfId="522" xr:uid="{00000000-0005-0000-0000-000050010000}"/>
    <cellStyle name="Comma 2 2 3 2 5 2" xfId="1433" xr:uid="{00000000-0005-0000-0000-000051010000}"/>
    <cellStyle name="Comma 2 2 3 2 5 3" xfId="2338" xr:uid="{00000000-0005-0000-0000-000052010000}"/>
    <cellStyle name="Comma 2 2 3 2 6" xfId="981" xr:uid="{00000000-0005-0000-0000-000053010000}"/>
    <cellStyle name="Comma 2 2 3 2 7" xfId="1886" xr:uid="{00000000-0005-0000-0000-000054010000}"/>
    <cellStyle name="Comma 2 2 3 3" xfId="76" xr:uid="{00000000-0005-0000-0000-000055010000}"/>
    <cellStyle name="Comma 2 2 3 3 2" xfId="130" xr:uid="{00000000-0005-0000-0000-000056010000}"/>
    <cellStyle name="Comma 2 2 3 3 2 2" xfId="252" xr:uid="{00000000-0005-0000-0000-000057010000}"/>
    <cellStyle name="Comma 2 2 3 3 2 2 2" xfId="481" xr:uid="{00000000-0005-0000-0000-000058010000}"/>
    <cellStyle name="Comma 2 2 3 3 2 2 2 2" xfId="933" xr:uid="{00000000-0005-0000-0000-000059010000}"/>
    <cellStyle name="Comma 2 2 3 3 2 2 2 2 2" xfId="1844" xr:uid="{00000000-0005-0000-0000-00005A010000}"/>
    <cellStyle name="Comma 2 2 3 3 2 2 2 2 3" xfId="2749" xr:uid="{00000000-0005-0000-0000-00005B010000}"/>
    <cellStyle name="Comma 2 2 3 3 2 2 2 3" xfId="1392" xr:uid="{00000000-0005-0000-0000-00005C010000}"/>
    <cellStyle name="Comma 2 2 3 3 2 2 2 4" xfId="2297" xr:uid="{00000000-0005-0000-0000-00005D010000}"/>
    <cellStyle name="Comma 2 2 3 3 2 2 3" xfId="707" xr:uid="{00000000-0005-0000-0000-00005E010000}"/>
    <cellStyle name="Comma 2 2 3 3 2 2 3 2" xfId="1618" xr:uid="{00000000-0005-0000-0000-00005F010000}"/>
    <cellStyle name="Comma 2 2 3 3 2 2 3 3" xfId="2523" xr:uid="{00000000-0005-0000-0000-000060010000}"/>
    <cellStyle name="Comma 2 2 3 3 2 2 4" xfId="1166" xr:uid="{00000000-0005-0000-0000-000061010000}"/>
    <cellStyle name="Comma 2 2 3 3 2 2 5" xfId="2071" xr:uid="{00000000-0005-0000-0000-000062010000}"/>
    <cellStyle name="Comma 2 2 3 3 2 3" xfId="368" xr:uid="{00000000-0005-0000-0000-000063010000}"/>
    <cellStyle name="Comma 2 2 3 3 2 3 2" xfId="820" xr:uid="{00000000-0005-0000-0000-000064010000}"/>
    <cellStyle name="Comma 2 2 3 3 2 3 2 2" xfId="1731" xr:uid="{00000000-0005-0000-0000-000065010000}"/>
    <cellStyle name="Comma 2 2 3 3 2 3 2 3" xfId="2636" xr:uid="{00000000-0005-0000-0000-000066010000}"/>
    <cellStyle name="Comma 2 2 3 3 2 3 3" xfId="1279" xr:uid="{00000000-0005-0000-0000-000067010000}"/>
    <cellStyle name="Comma 2 2 3 3 2 3 4" xfId="2184" xr:uid="{00000000-0005-0000-0000-000068010000}"/>
    <cellStyle name="Comma 2 2 3 3 2 4" xfId="594" xr:uid="{00000000-0005-0000-0000-000069010000}"/>
    <cellStyle name="Comma 2 2 3 3 2 4 2" xfId="1505" xr:uid="{00000000-0005-0000-0000-00006A010000}"/>
    <cellStyle name="Comma 2 2 3 3 2 4 3" xfId="2410" xr:uid="{00000000-0005-0000-0000-00006B010000}"/>
    <cellStyle name="Comma 2 2 3 3 2 5" xfId="1053" xr:uid="{00000000-0005-0000-0000-00006C010000}"/>
    <cellStyle name="Comma 2 2 3 3 2 6" xfId="1958" xr:uid="{00000000-0005-0000-0000-00006D010000}"/>
    <cellStyle name="Comma 2 2 3 3 3" xfId="198" xr:uid="{00000000-0005-0000-0000-00006E010000}"/>
    <cellStyle name="Comma 2 2 3 3 3 2" xfId="427" xr:uid="{00000000-0005-0000-0000-00006F010000}"/>
    <cellStyle name="Comma 2 2 3 3 3 2 2" xfId="879" xr:uid="{00000000-0005-0000-0000-000070010000}"/>
    <cellStyle name="Comma 2 2 3 3 3 2 2 2" xfId="1790" xr:uid="{00000000-0005-0000-0000-000071010000}"/>
    <cellStyle name="Comma 2 2 3 3 3 2 2 3" xfId="2695" xr:uid="{00000000-0005-0000-0000-000072010000}"/>
    <cellStyle name="Comma 2 2 3 3 3 2 3" xfId="1338" xr:uid="{00000000-0005-0000-0000-000073010000}"/>
    <cellStyle name="Comma 2 2 3 3 3 2 4" xfId="2243" xr:uid="{00000000-0005-0000-0000-000074010000}"/>
    <cellStyle name="Comma 2 2 3 3 3 3" xfId="653" xr:uid="{00000000-0005-0000-0000-000075010000}"/>
    <cellStyle name="Comma 2 2 3 3 3 3 2" xfId="1564" xr:uid="{00000000-0005-0000-0000-000076010000}"/>
    <cellStyle name="Comma 2 2 3 3 3 3 3" xfId="2469" xr:uid="{00000000-0005-0000-0000-000077010000}"/>
    <cellStyle name="Comma 2 2 3 3 3 4" xfId="1112" xr:uid="{00000000-0005-0000-0000-000078010000}"/>
    <cellStyle name="Comma 2 2 3 3 3 5" xfId="2017" xr:uid="{00000000-0005-0000-0000-000079010000}"/>
    <cellStyle name="Comma 2 2 3 3 4" xfId="314" xr:uid="{00000000-0005-0000-0000-00007A010000}"/>
    <cellStyle name="Comma 2 2 3 3 4 2" xfId="766" xr:uid="{00000000-0005-0000-0000-00007B010000}"/>
    <cellStyle name="Comma 2 2 3 3 4 2 2" xfId="1677" xr:uid="{00000000-0005-0000-0000-00007C010000}"/>
    <cellStyle name="Comma 2 2 3 3 4 2 3" xfId="2582" xr:uid="{00000000-0005-0000-0000-00007D010000}"/>
    <cellStyle name="Comma 2 2 3 3 4 3" xfId="1225" xr:uid="{00000000-0005-0000-0000-00007E010000}"/>
    <cellStyle name="Comma 2 2 3 3 4 4" xfId="2130" xr:uid="{00000000-0005-0000-0000-00007F010000}"/>
    <cellStyle name="Comma 2 2 3 3 5" xfId="540" xr:uid="{00000000-0005-0000-0000-000080010000}"/>
    <cellStyle name="Comma 2 2 3 3 5 2" xfId="1451" xr:uid="{00000000-0005-0000-0000-000081010000}"/>
    <cellStyle name="Comma 2 2 3 3 5 3" xfId="2356" xr:uid="{00000000-0005-0000-0000-000082010000}"/>
    <cellStyle name="Comma 2 2 3 3 6" xfId="999" xr:uid="{00000000-0005-0000-0000-000083010000}"/>
    <cellStyle name="Comma 2 2 3 3 7" xfId="1904" xr:uid="{00000000-0005-0000-0000-000084010000}"/>
    <cellStyle name="Comma 2 2 3 4" xfId="94" xr:uid="{00000000-0005-0000-0000-000085010000}"/>
    <cellStyle name="Comma 2 2 3 4 2" xfId="216" xr:uid="{00000000-0005-0000-0000-000086010000}"/>
    <cellStyle name="Comma 2 2 3 4 2 2" xfId="445" xr:uid="{00000000-0005-0000-0000-000087010000}"/>
    <cellStyle name="Comma 2 2 3 4 2 2 2" xfId="897" xr:uid="{00000000-0005-0000-0000-000088010000}"/>
    <cellStyle name="Comma 2 2 3 4 2 2 2 2" xfId="1808" xr:uid="{00000000-0005-0000-0000-000089010000}"/>
    <cellStyle name="Comma 2 2 3 4 2 2 2 3" xfId="2713" xr:uid="{00000000-0005-0000-0000-00008A010000}"/>
    <cellStyle name="Comma 2 2 3 4 2 2 3" xfId="1356" xr:uid="{00000000-0005-0000-0000-00008B010000}"/>
    <cellStyle name="Comma 2 2 3 4 2 2 4" xfId="2261" xr:uid="{00000000-0005-0000-0000-00008C010000}"/>
    <cellStyle name="Comma 2 2 3 4 2 3" xfId="671" xr:uid="{00000000-0005-0000-0000-00008D010000}"/>
    <cellStyle name="Comma 2 2 3 4 2 3 2" xfId="1582" xr:uid="{00000000-0005-0000-0000-00008E010000}"/>
    <cellStyle name="Comma 2 2 3 4 2 3 3" xfId="2487" xr:uid="{00000000-0005-0000-0000-00008F010000}"/>
    <cellStyle name="Comma 2 2 3 4 2 4" xfId="1130" xr:uid="{00000000-0005-0000-0000-000090010000}"/>
    <cellStyle name="Comma 2 2 3 4 2 5" xfId="2035" xr:uid="{00000000-0005-0000-0000-000091010000}"/>
    <cellStyle name="Comma 2 2 3 4 3" xfId="332" xr:uid="{00000000-0005-0000-0000-000092010000}"/>
    <cellStyle name="Comma 2 2 3 4 3 2" xfId="784" xr:uid="{00000000-0005-0000-0000-000093010000}"/>
    <cellStyle name="Comma 2 2 3 4 3 2 2" xfId="1695" xr:uid="{00000000-0005-0000-0000-000094010000}"/>
    <cellStyle name="Comma 2 2 3 4 3 2 3" xfId="2600" xr:uid="{00000000-0005-0000-0000-000095010000}"/>
    <cellStyle name="Comma 2 2 3 4 3 3" xfId="1243" xr:uid="{00000000-0005-0000-0000-000096010000}"/>
    <cellStyle name="Comma 2 2 3 4 3 4" xfId="2148" xr:uid="{00000000-0005-0000-0000-000097010000}"/>
    <cellStyle name="Comma 2 2 3 4 4" xfId="558" xr:uid="{00000000-0005-0000-0000-000098010000}"/>
    <cellStyle name="Comma 2 2 3 4 4 2" xfId="1469" xr:uid="{00000000-0005-0000-0000-000099010000}"/>
    <cellStyle name="Comma 2 2 3 4 4 3" xfId="2374" xr:uid="{00000000-0005-0000-0000-00009A010000}"/>
    <cellStyle name="Comma 2 2 3 4 5" xfId="1017" xr:uid="{00000000-0005-0000-0000-00009B010000}"/>
    <cellStyle name="Comma 2 2 3 4 6" xfId="1922" xr:uid="{00000000-0005-0000-0000-00009C010000}"/>
    <cellStyle name="Comma 2 2 3 5" xfId="162" xr:uid="{00000000-0005-0000-0000-00009D010000}"/>
    <cellStyle name="Comma 2 2 3 5 2" xfId="391" xr:uid="{00000000-0005-0000-0000-00009E010000}"/>
    <cellStyle name="Comma 2 2 3 5 2 2" xfId="843" xr:uid="{00000000-0005-0000-0000-00009F010000}"/>
    <cellStyle name="Comma 2 2 3 5 2 2 2" xfId="1754" xr:uid="{00000000-0005-0000-0000-0000A0010000}"/>
    <cellStyle name="Comma 2 2 3 5 2 2 3" xfId="2659" xr:uid="{00000000-0005-0000-0000-0000A1010000}"/>
    <cellStyle name="Comma 2 2 3 5 2 3" xfId="1302" xr:uid="{00000000-0005-0000-0000-0000A2010000}"/>
    <cellStyle name="Comma 2 2 3 5 2 4" xfId="2207" xr:uid="{00000000-0005-0000-0000-0000A3010000}"/>
    <cellStyle name="Comma 2 2 3 5 3" xfId="617" xr:uid="{00000000-0005-0000-0000-0000A4010000}"/>
    <cellStyle name="Comma 2 2 3 5 3 2" xfId="1528" xr:uid="{00000000-0005-0000-0000-0000A5010000}"/>
    <cellStyle name="Comma 2 2 3 5 3 3" xfId="2433" xr:uid="{00000000-0005-0000-0000-0000A6010000}"/>
    <cellStyle name="Comma 2 2 3 5 4" xfId="1076" xr:uid="{00000000-0005-0000-0000-0000A7010000}"/>
    <cellStyle name="Comma 2 2 3 5 5" xfId="1981" xr:uid="{00000000-0005-0000-0000-0000A8010000}"/>
    <cellStyle name="Comma 2 2 3 6" xfId="278" xr:uid="{00000000-0005-0000-0000-0000A9010000}"/>
    <cellStyle name="Comma 2 2 3 6 2" xfId="730" xr:uid="{00000000-0005-0000-0000-0000AA010000}"/>
    <cellStyle name="Comma 2 2 3 6 2 2" xfId="1641" xr:uid="{00000000-0005-0000-0000-0000AB010000}"/>
    <cellStyle name="Comma 2 2 3 6 2 3" xfId="2546" xr:uid="{00000000-0005-0000-0000-0000AC010000}"/>
    <cellStyle name="Comma 2 2 3 6 3" xfId="1189" xr:uid="{00000000-0005-0000-0000-0000AD010000}"/>
    <cellStyle name="Comma 2 2 3 6 4" xfId="2094" xr:uid="{00000000-0005-0000-0000-0000AE010000}"/>
    <cellStyle name="Comma 2 2 3 7" xfId="504" xr:uid="{00000000-0005-0000-0000-0000AF010000}"/>
    <cellStyle name="Comma 2 2 3 7 2" xfId="1415" xr:uid="{00000000-0005-0000-0000-0000B0010000}"/>
    <cellStyle name="Comma 2 2 3 7 3" xfId="2320" xr:uid="{00000000-0005-0000-0000-0000B1010000}"/>
    <cellStyle name="Comma 2 2 3 8" xfId="963" xr:uid="{00000000-0005-0000-0000-0000B2010000}"/>
    <cellStyle name="Comma 2 2 3 9" xfId="1868" xr:uid="{00000000-0005-0000-0000-0000B3010000}"/>
    <cellStyle name="Comma 2 2 4" xfId="49" xr:uid="{00000000-0005-0000-0000-0000B4010000}"/>
    <cellStyle name="Comma 2 2 4 2" xfId="103" xr:uid="{00000000-0005-0000-0000-0000B5010000}"/>
    <cellStyle name="Comma 2 2 4 2 2" xfId="225" xr:uid="{00000000-0005-0000-0000-0000B6010000}"/>
    <cellStyle name="Comma 2 2 4 2 2 2" xfId="454" xr:uid="{00000000-0005-0000-0000-0000B7010000}"/>
    <cellStyle name="Comma 2 2 4 2 2 2 2" xfId="906" xr:uid="{00000000-0005-0000-0000-0000B8010000}"/>
    <cellStyle name="Comma 2 2 4 2 2 2 2 2" xfId="1817" xr:uid="{00000000-0005-0000-0000-0000B9010000}"/>
    <cellStyle name="Comma 2 2 4 2 2 2 2 3" xfId="2722" xr:uid="{00000000-0005-0000-0000-0000BA010000}"/>
    <cellStyle name="Comma 2 2 4 2 2 2 3" xfId="1365" xr:uid="{00000000-0005-0000-0000-0000BB010000}"/>
    <cellStyle name="Comma 2 2 4 2 2 2 4" xfId="2270" xr:uid="{00000000-0005-0000-0000-0000BC010000}"/>
    <cellStyle name="Comma 2 2 4 2 2 3" xfId="680" xr:uid="{00000000-0005-0000-0000-0000BD010000}"/>
    <cellStyle name="Comma 2 2 4 2 2 3 2" xfId="1591" xr:uid="{00000000-0005-0000-0000-0000BE010000}"/>
    <cellStyle name="Comma 2 2 4 2 2 3 3" xfId="2496" xr:uid="{00000000-0005-0000-0000-0000BF010000}"/>
    <cellStyle name="Comma 2 2 4 2 2 4" xfId="1139" xr:uid="{00000000-0005-0000-0000-0000C0010000}"/>
    <cellStyle name="Comma 2 2 4 2 2 5" xfId="2044" xr:uid="{00000000-0005-0000-0000-0000C1010000}"/>
    <cellStyle name="Comma 2 2 4 2 3" xfId="341" xr:uid="{00000000-0005-0000-0000-0000C2010000}"/>
    <cellStyle name="Comma 2 2 4 2 3 2" xfId="793" xr:uid="{00000000-0005-0000-0000-0000C3010000}"/>
    <cellStyle name="Comma 2 2 4 2 3 2 2" xfId="1704" xr:uid="{00000000-0005-0000-0000-0000C4010000}"/>
    <cellStyle name="Comma 2 2 4 2 3 2 3" xfId="2609" xr:uid="{00000000-0005-0000-0000-0000C5010000}"/>
    <cellStyle name="Comma 2 2 4 2 3 3" xfId="1252" xr:uid="{00000000-0005-0000-0000-0000C6010000}"/>
    <cellStyle name="Comma 2 2 4 2 3 4" xfId="2157" xr:uid="{00000000-0005-0000-0000-0000C7010000}"/>
    <cellStyle name="Comma 2 2 4 2 4" xfId="567" xr:uid="{00000000-0005-0000-0000-0000C8010000}"/>
    <cellStyle name="Comma 2 2 4 2 4 2" xfId="1478" xr:uid="{00000000-0005-0000-0000-0000C9010000}"/>
    <cellStyle name="Comma 2 2 4 2 4 3" xfId="2383" xr:uid="{00000000-0005-0000-0000-0000CA010000}"/>
    <cellStyle name="Comma 2 2 4 2 5" xfId="1026" xr:uid="{00000000-0005-0000-0000-0000CB010000}"/>
    <cellStyle name="Comma 2 2 4 2 6" xfId="1931" xr:uid="{00000000-0005-0000-0000-0000CC010000}"/>
    <cellStyle name="Comma 2 2 4 3" xfId="171" xr:uid="{00000000-0005-0000-0000-0000CD010000}"/>
    <cellStyle name="Comma 2 2 4 3 2" xfId="400" xr:uid="{00000000-0005-0000-0000-0000CE010000}"/>
    <cellStyle name="Comma 2 2 4 3 2 2" xfId="852" xr:uid="{00000000-0005-0000-0000-0000CF010000}"/>
    <cellStyle name="Comma 2 2 4 3 2 2 2" xfId="1763" xr:uid="{00000000-0005-0000-0000-0000D0010000}"/>
    <cellStyle name="Comma 2 2 4 3 2 2 3" xfId="2668" xr:uid="{00000000-0005-0000-0000-0000D1010000}"/>
    <cellStyle name="Comma 2 2 4 3 2 3" xfId="1311" xr:uid="{00000000-0005-0000-0000-0000D2010000}"/>
    <cellStyle name="Comma 2 2 4 3 2 4" xfId="2216" xr:uid="{00000000-0005-0000-0000-0000D3010000}"/>
    <cellStyle name="Comma 2 2 4 3 3" xfId="626" xr:uid="{00000000-0005-0000-0000-0000D4010000}"/>
    <cellStyle name="Comma 2 2 4 3 3 2" xfId="1537" xr:uid="{00000000-0005-0000-0000-0000D5010000}"/>
    <cellStyle name="Comma 2 2 4 3 3 3" xfId="2442" xr:uid="{00000000-0005-0000-0000-0000D6010000}"/>
    <cellStyle name="Comma 2 2 4 3 4" xfId="1085" xr:uid="{00000000-0005-0000-0000-0000D7010000}"/>
    <cellStyle name="Comma 2 2 4 3 5" xfId="1990" xr:uid="{00000000-0005-0000-0000-0000D8010000}"/>
    <cellStyle name="Comma 2 2 4 4" xfId="287" xr:uid="{00000000-0005-0000-0000-0000D9010000}"/>
    <cellStyle name="Comma 2 2 4 4 2" xfId="739" xr:uid="{00000000-0005-0000-0000-0000DA010000}"/>
    <cellStyle name="Comma 2 2 4 4 2 2" xfId="1650" xr:uid="{00000000-0005-0000-0000-0000DB010000}"/>
    <cellStyle name="Comma 2 2 4 4 2 3" xfId="2555" xr:uid="{00000000-0005-0000-0000-0000DC010000}"/>
    <cellStyle name="Comma 2 2 4 4 3" xfId="1198" xr:uid="{00000000-0005-0000-0000-0000DD010000}"/>
    <cellStyle name="Comma 2 2 4 4 4" xfId="2103" xr:uid="{00000000-0005-0000-0000-0000DE010000}"/>
    <cellStyle name="Comma 2 2 4 5" xfId="513" xr:uid="{00000000-0005-0000-0000-0000DF010000}"/>
    <cellStyle name="Comma 2 2 4 5 2" xfId="1424" xr:uid="{00000000-0005-0000-0000-0000E0010000}"/>
    <cellStyle name="Comma 2 2 4 5 3" xfId="2329" xr:uid="{00000000-0005-0000-0000-0000E1010000}"/>
    <cellStyle name="Comma 2 2 4 6" xfId="972" xr:uid="{00000000-0005-0000-0000-0000E2010000}"/>
    <cellStyle name="Comma 2 2 4 7" xfId="1877" xr:uid="{00000000-0005-0000-0000-0000E3010000}"/>
    <cellStyle name="Comma 2 2 5" xfId="67" xr:uid="{00000000-0005-0000-0000-0000E4010000}"/>
    <cellStyle name="Comma 2 2 5 2" xfId="121" xr:uid="{00000000-0005-0000-0000-0000E5010000}"/>
    <cellStyle name="Comma 2 2 5 2 2" xfId="243" xr:uid="{00000000-0005-0000-0000-0000E6010000}"/>
    <cellStyle name="Comma 2 2 5 2 2 2" xfId="472" xr:uid="{00000000-0005-0000-0000-0000E7010000}"/>
    <cellStyle name="Comma 2 2 5 2 2 2 2" xfId="924" xr:uid="{00000000-0005-0000-0000-0000E8010000}"/>
    <cellStyle name="Comma 2 2 5 2 2 2 2 2" xfId="1835" xr:uid="{00000000-0005-0000-0000-0000E9010000}"/>
    <cellStyle name="Comma 2 2 5 2 2 2 2 3" xfId="2740" xr:uid="{00000000-0005-0000-0000-0000EA010000}"/>
    <cellStyle name="Comma 2 2 5 2 2 2 3" xfId="1383" xr:uid="{00000000-0005-0000-0000-0000EB010000}"/>
    <cellStyle name="Comma 2 2 5 2 2 2 4" xfId="2288" xr:uid="{00000000-0005-0000-0000-0000EC010000}"/>
    <cellStyle name="Comma 2 2 5 2 2 3" xfId="698" xr:uid="{00000000-0005-0000-0000-0000ED010000}"/>
    <cellStyle name="Comma 2 2 5 2 2 3 2" xfId="1609" xr:uid="{00000000-0005-0000-0000-0000EE010000}"/>
    <cellStyle name="Comma 2 2 5 2 2 3 3" xfId="2514" xr:uid="{00000000-0005-0000-0000-0000EF010000}"/>
    <cellStyle name="Comma 2 2 5 2 2 4" xfId="1157" xr:uid="{00000000-0005-0000-0000-0000F0010000}"/>
    <cellStyle name="Comma 2 2 5 2 2 5" xfId="2062" xr:uid="{00000000-0005-0000-0000-0000F1010000}"/>
    <cellStyle name="Comma 2 2 5 2 3" xfId="359" xr:uid="{00000000-0005-0000-0000-0000F2010000}"/>
    <cellStyle name="Comma 2 2 5 2 3 2" xfId="811" xr:uid="{00000000-0005-0000-0000-0000F3010000}"/>
    <cellStyle name="Comma 2 2 5 2 3 2 2" xfId="1722" xr:uid="{00000000-0005-0000-0000-0000F4010000}"/>
    <cellStyle name="Comma 2 2 5 2 3 2 3" xfId="2627" xr:uid="{00000000-0005-0000-0000-0000F5010000}"/>
    <cellStyle name="Comma 2 2 5 2 3 3" xfId="1270" xr:uid="{00000000-0005-0000-0000-0000F6010000}"/>
    <cellStyle name="Comma 2 2 5 2 3 4" xfId="2175" xr:uid="{00000000-0005-0000-0000-0000F7010000}"/>
    <cellStyle name="Comma 2 2 5 2 4" xfId="585" xr:uid="{00000000-0005-0000-0000-0000F8010000}"/>
    <cellStyle name="Comma 2 2 5 2 4 2" xfId="1496" xr:uid="{00000000-0005-0000-0000-0000F9010000}"/>
    <cellStyle name="Comma 2 2 5 2 4 3" xfId="2401" xr:uid="{00000000-0005-0000-0000-0000FA010000}"/>
    <cellStyle name="Comma 2 2 5 2 5" xfId="1044" xr:uid="{00000000-0005-0000-0000-0000FB010000}"/>
    <cellStyle name="Comma 2 2 5 2 6" xfId="1949" xr:uid="{00000000-0005-0000-0000-0000FC010000}"/>
    <cellStyle name="Comma 2 2 5 3" xfId="189" xr:uid="{00000000-0005-0000-0000-0000FD010000}"/>
    <cellStyle name="Comma 2 2 5 3 2" xfId="418" xr:uid="{00000000-0005-0000-0000-0000FE010000}"/>
    <cellStyle name="Comma 2 2 5 3 2 2" xfId="870" xr:uid="{00000000-0005-0000-0000-0000FF010000}"/>
    <cellStyle name="Comma 2 2 5 3 2 2 2" xfId="1781" xr:uid="{00000000-0005-0000-0000-000000020000}"/>
    <cellStyle name="Comma 2 2 5 3 2 2 3" xfId="2686" xr:uid="{00000000-0005-0000-0000-000001020000}"/>
    <cellStyle name="Comma 2 2 5 3 2 3" xfId="1329" xr:uid="{00000000-0005-0000-0000-000002020000}"/>
    <cellStyle name="Comma 2 2 5 3 2 4" xfId="2234" xr:uid="{00000000-0005-0000-0000-000003020000}"/>
    <cellStyle name="Comma 2 2 5 3 3" xfId="644" xr:uid="{00000000-0005-0000-0000-000004020000}"/>
    <cellStyle name="Comma 2 2 5 3 3 2" xfId="1555" xr:uid="{00000000-0005-0000-0000-000005020000}"/>
    <cellStyle name="Comma 2 2 5 3 3 3" xfId="2460" xr:uid="{00000000-0005-0000-0000-000006020000}"/>
    <cellStyle name="Comma 2 2 5 3 4" xfId="1103" xr:uid="{00000000-0005-0000-0000-000007020000}"/>
    <cellStyle name="Comma 2 2 5 3 5" xfId="2008" xr:uid="{00000000-0005-0000-0000-000008020000}"/>
    <cellStyle name="Comma 2 2 5 4" xfId="305" xr:uid="{00000000-0005-0000-0000-000009020000}"/>
    <cellStyle name="Comma 2 2 5 4 2" xfId="757" xr:uid="{00000000-0005-0000-0000-00000A020000}"/>
    <cellStyle name="Comma 2 2 5 4 2 2" xfId="1668" xr:uid="{00000000-0005-0000-0000-00000B020000}"/>
    <cellStyle name="Comma 2 2 5 4 2 3" xfId="2573" xr:uid="{00000000-0005-0000-0000-00000C020000}"/>
    <cellStyle name="Comma 2 2 5 4 3" xfId="1216" xr:uid="{00000000-0005-0000-0000-00000D020000}"/>
    <cellStyle name="Comma 2 2 5 4 4" xfId="2121" xr:uid="{00000000-0005-0000-0000-00000E020000}"/>
    <cellStyle name="Comma 2 2 5 5" xfId="531" xr:uid="{00000000-0005-0000-0000-00000F020000}"/>
    <cellStyle name="Comma 2 2 5 5 2" xfId="1442" xr:uid="{00000000-0005-0000-0000-000010020000}"/>
    <cellStyle name="Comma 2 2 5 5 3" xfId="2347" xr:uid="{00000000-0005-0000-0000-000011020000}"/>
    <cellStyle name="Comma 2 2 5 6" xfId="990" xr:uid="{00000000-0005-0000-0000-000012020000}"/>
    <cellStyle name="Comma 2 2 5 7" xfId="1895" xr:uid="{00000000-0005-0000-0000-000013020000}"/>
    <cellStyle name="Comma 2 2 6" xfId="85" xr:uid="{00000000-0005-0000-0000-000014020000}"/>
    <cellStyle name="Comma 2 2 6 2" xfId="207" xr:uid="{00000000-0005-0000-0000-000015020000}"/>
    <cellStyle name="Comma 2 2 6 2 2" xfId="436" xr:uid="{00000000-0005-0000-0000-000016020000}"/>
    <cellStyle name="Comma 2 2 6 2 2 2" xfId="888" xr:uid="{00000000-0005-0000-0000-000017020000}"/>
    <cellStyle name="Comma 2 2 6 2 2 2 2" xfId="1799" xr:uid="{00000000-0005-0000-0000-000018020000}"/>
    <cellStyle name="Comma 2 2 6 2 2 2 3" xfId="2704" xr:uid="{00000000-0005-0000-0000-000019020000}"/>
    <cellStyle name="Comma 2 2 6 2 2 3" xfId="1347" xr:uid="{00000000-0005-0000-0000-00001A020000}"/>
    <cellStyle name="Comma 2 2 6 2 2 4" xfId="2252" xr:uid="{00000000-0005-0000-0000-00001B020000}"/>
    <cellStyle name="Comma 2 2 6 2 3" xfId="662" xr:uid="{00000000-0005-0000-0000-00001C020000}"/>
    <cellStyle name="Comma 2 2 6 2 3 2" xfId="1573" xr:uid="{00000000-0005-0000-0000-00001D020000}"/>
    <cellStyle name="Comma 2 2 6 2 3 3" xfId="2478" xr:uid="{00000000-0005-0000-0000-00001E020000}"/>
    <cellStyle name="Comma 2 2 6 2 4" xfId="1121" xr:uid="{00000000-0005-0000-0000-00001F020000}"/>
    <cellStyle name="Comma 2 2 6 2 5" xfId="2026" xr:uid="{00000000-0005-0000-0000-000020020000}"/>
    <cellStyle name="Comma 2 2 6 3" xfId="323" xr:uid="{00000000-0005-0000-0000-000021020000}"/>
    <cellStyle name="Comma 2 2 6 3 2" xfId="775" xr:uid="{00000000-0005-0000-0000-000022020000}"/>
    <cellStyle name="Comma 2 2 6 3 2 2" xfId="1686" xr:uid="{00000000-0005-0000-0000-000023020000}"/>
    <cellStyle name="Comma 2 2 6 3 2 3" xfId="2591" xr:uid="{00000000-0005-0000-0000-000024020000}"/>
    <cellStyle name="Comma 2 2 6 3 3" xfId="1234" xr:uid="{00000000-0005-0000-0000-000025020000}"/>
    <cellStyle name="Comma 2 2 6 3 4" xfId="2139" xr:uid="{00000000-0005-0000-0000-000026020000}"/>
    <cellStyle name="Comma 2 2 6 4" xfId="549" xr:uid="{00000000-0005-0000-0000-000027020000}"/>
    <cellStyle name="Comma 2 2 6 4 2" xfId="1460" xr:uid="{00000000-0005-0000-0000-000028020000}"/>
    <cellStyle name="Comma 2 2 6 4 3" xfId="2365" xr:uid="{00000000-0005-0000-0000-000029020000}"/>
    <cellStyle name="Comma 2 2 6 5" xfId="1008" xr:uid="{00000000-0005-0000-0000-00002A020000}"/>
    <cellStyle name="Comma 2 2 6 6" xfId="1913" xr:uid="{00000000-0005-0000-0000-00002B020000}"/>
    <cellStyle name="Comma 2 2 7" xfId="153" xr:uid="{00000000-0005-0000-0000-00002C020000}"/>
    <cellStyle name="Comma 2 2 7 2" xfId="382" xr:uid="{00000000-0005-0000-0000-00002D020000}"/>
    <cellStyle name="Comma 2 2 7 2 2" xfId="834" xr:uid="{00000000-0005-0000-0000-00002E020000}"/>
    <cellStyle name="Comma 2 2 7 2 2 2" xfId="1745" xr:uid="{00000000-0005-0000-0000-00002F020000}"/>
    <cellStyle name="Comma 2 2 7 2 2 3" xfId="2650" xr:uid="{00000000-0005-0000-0000-000030020000}"/>
    <cellStyle name="Comma 2 2 7 2 3" xfId="1293" xr:uid="{00000000-0005-0000-0000-000031020000}"/>
    <cellStyle name="Comma 2 2 7 2 4" xfId="2198" xr:uid="{00000000-0005-0000-0000-000032020000}"/>
    <cellStyle name="Comma 2 2 7 3" xfId="608" xr:uid="{00000000-0005-0000-0000-000033020000}"/>
    <cellStyle name="Comma 2 2 7 3 2" xfId="1519" xr:uid="{00000000-0005-0000-0000-000034020000}"/>
    <cellStyle name="Comma 2 2 7 3 3" xfId="2424" xr:uid="{00000000-0005-0000-0000-000035020000}"/>
    <cellStyle name="Comma 2 2 7 4" xfId="1067" xr:uid="{00000000-0005-0000-0000-000036020000}"/>
    <cellStyle name="Comma 2 2 7 5" xfId="1972" xr:uid="{00000000-0005-0000-0000-000037020000}"/>
    <cellStyle name="Comma 2 2 8" xfId="269" xr:uid="{00000000-0005-0000-0000-000038020000}"/>
    <cellStyle name="Comma 2 2 8 2" xfId="721" xr:uid="{00000000-0005-0000-0000-000039020000}"/>
    <cellStyle name="Comma 2 2 8 2 2" xfId="1632" xr:uid="{00000000-0005-0000-0000-00003A020000}"/>
    <cellStyle name="Comma 2 2 8 2 3" xfId="2537" xr:uid="{00000000-0005-0000-0000-00003B020000}"/>
    <cellStyle name="Comma 2 2 8 3" xfId="1180" xr:uid="{00000000-0005-0000-0000-00003C020000}"/>
    <cellStyle name="Comma 2 2 8 4" xfId="2085" xr:uid="{00000000-0005-0000-0000-00003D020000}"/>
    <cellStyle name="Comma 2 2 9" xfId="495" xr:uid="{00000000-0005-0000-0000-00003E020000}"/>
    <cellStyle name="Comma 2 2 9 2" xfId="1406" xr:uid="{00000000-0005-0000-0000-00003F020000}"/>
    <cellStyle name="Comma 2 2 9 3" xfId="2311" xr:uid="{00000000-0005-0000-0000-000040020000}"/>
    <cellStyle name="Comma 2 3" xfId="947" xr:uid="{00000000-0005-0000-0000-000041020000}"/>
    <cellStyle name="Currency 2" xfId="22" xr:uid="{00000000-0005-0000-0000-000042020000}"/>
    <cellStyle name="Currency 2 2" xfId="30" xr:uid="{00000000-0005-0000-0000-000043020000}"/>
    <cellStyle name="Currency 2 2 10" xfId="956" xr:uid="{00000000-0005-0000-0000-000044020000}"/>
    <cellStyle name="Currency 2 2 11" xfId="1861" xr:uid="{00000000-0005-0000-0000-000045020000}"/>
    <cellStyle name="Currency 2 2 2" xfId="38" xr:uid="{00000000-0005-0000-0000-000046020000}"/>
    <cellStyle name="Currency 2 2 2 10" xfId="1866" xr:uid="{00000000-0005-0000-0000-000047020000}"/>
    <cellStyle name="Currency 2 2 2 2" xfId="47" xr:uid="{00000000-0005-0000-0000-000048020000}"/>
    <cellStyle name="Currency 2 2 2 2 2" xfId="65" xr:uid="{00000000-0005-0000-0000-000049020000}"/>
    <cellStyle name="Currency 2 2 2 2 2 2" xfId="119" xr:uid="{00000000-0005-0000-0000-00004A020000}"/>
    <cellStyle name="Currency 2 2 2 2 2 2 2" xfId="241" xr:uid="{00000000-0005-0000-0000-00004B020000}"/>
    <cellStyle name="Currency 2 2 2 2 2 2 2 2" xfId="470" xr:uid="{00000000-0005-0000-0000-00004C020000}"/>
    <cellStyle name="Currency 2 2 2 2 2 2 2 2 2" xfId="922" xr:uid="{00000000-0005-0000-0000-00004D020000}"/>
    <cellStyle name="Currency 2 2 2 2 2 2 2 2 2 2" xfId="1833" xr:uid="{00000000-0005-0000-0000-00004E020000}"/>
    <cellStyle name="Currency 2 2 2 2 2 2 2 2 2 3" xfId="2738" xr:uid="{00000000-0005-0000-0000-00004F020000}"/>
    <cellStyle name="Currency 2 2 2 2 2 2 2 2 3" xfId="1381" xr:uid="{00000000-0005-0000-0000-000050020000}"/>
    <cellStyle name="Currency 2 2 2 2 2 2 2 2 4" xfId="2286" xr:uid="{00000000-0005-0000-0000-000051020000}"/>
    <cellStyle name="Currency 2 2 2 2 2 2 2 3" xfId="696" xr:uid="{00000000-0005-0000-0000-000052020000}"/>
    <cellStyle name="Currency 2 2 2 2 2 2 2 3 2" xfId="1607" xr:uid="{00000000-0005-0000-0000-000053020000}"/>
    <cellStyle name="Currency 2 2 2 2 2 2 2 3 3" xfId="2512" xr:uid="{00000000-0005-0000-0000-000054020000}"/>
    <cellStyle name="Currency 2 2 2 2 2 2 2 4" xfId="1155" xr:uid="{00000000-0005-0000-0000-000055020000}"/>
    <cellStyle name="Currency 2 2 2 2 2 2 2 5" xfId="2060" xr:uid="{00000000-0005-0000-0000-000056020000}"/>
    <cellStyle name="Currency 2 2 2 2 2 2 3" xfId="357" xr:uid="{00000000-0005-0000-0000-000057020000}"/>
    <cellStyle name="Currency 2 2 2 2 2 2 3 2" xfId="809" xr:uid="{00000000-0005-0000-0000-000058020000}"/>
    <cellStyle name="Currency 2 2 2 2 2 2 3 2 2" xfId="1720" xr:uid="{00000000-0005-0000-0000-000059020000}"/>
    <cellStyle name="Currency 2 2 2 2 2 2 3 2 3" xfId="2625" xr:uid="{00000000-0005-0000-0000-00005A020000}"/>
    <cellStyle name="Currency 2 2 2 2 2 2 3 3" xfId="1268" xr:uid="{00000000-0005-0000-0000-00005B020000}"/>
    <cellStyle name="Currency 2 2 2 2 2 2 3 4" xfId="2173" xr:uid="{00000000-0005-0000-0000-00005C020000}"/>
    <cellStyle name="Currency 2 2 2 2 2 2 4" xfId="583" xr:uid="{00000000-0005-0000-0000-00005D020000}"/>
    <cellStyle name="Currency 2 2 2 2 2 2 4 2" xfId="1494" xr:uid="{00000000-0005-0000-0000-00005E020000}"/>
    <cellStyle name="Currency 2 2 2 2 2 2 4 3" xfId="2399" xr:uid="{00000000-0005-0000-0000-00005F020000}"/>
    <cellStyle name="Currency 2 2 2 2 2 2 5" xfId="1042" xr:uid="{00000000-0005-0000-0000-000060020000}"/>
    <cellStyle name="Currency 2 2 2 2 2 2 6" xfId="1947" xr:uid="{00000000-0005-0000-0000-000061020000}"/>
    <cellStyle name="Currency 2 2 2 2 2 3" xfId="187" xr:uid="{00000000-0005-0000-0000-000062020000}"/>
    <cellStyle name="Currency 2 2 2 2 2 3 2" xfId="416" xr:uid="{00000000-0005-0000-0000-000063020000}"/>
    <cellStyle name="Currency 2 2 2 2 2 3 2 2" xfId="868" xr:uid="{00000000-0005-0000-0000-000064020000}"/>
    <cellStyle name="Currency 2 2 2 2 2 3 2 2 2" xfId="1779" xr:uid="{00000000-0005-0000-0000-000065020000}"/>
    <cellStyle name="Currency 2 2 2 2 2 3 2 2 3" xfId="2684" xr:uid="{00000000-0005-0000-0000-000066020000}"/>
    <cellStyle name="Currency 2 2 2 2 2 3 2 3" xfId="1327" xr:uid="{00000000-0005-0000-0000-000067020000}"/>
    <cellStyle name="Currency 2 2 2 2 2 3 2 4" xfId="2232" xr:uid="{00000000-0005-0000-0000-000068020000}"/>
    <cellStyle name="Currency 2 2 2 2 2 3 3" xfId="642" xr:uid="{00000000-0005-0000-0000-000069020000}"/>
    <cellStyle name="Currency 2 2 2 2 2 3 3 2" xfId="1553" xr:uid="{00000000-0005-0000-0000-00006A020000}"/>
    <cellStyle name="Currency 2 2 2 2 2 3 3 3" xfId="2458" xr:uid="{00000000-0005-0000-0000-00006B020000}"/>
    <cellStyle name="Currency 2 2 2 2 2 3 4" xfId="1101" xr:uid="{00000000-0005-0000-0000-00006C020000}"/>
    <cellStyle name="Currency 2 2 2 2 2 3 5" xfId="2006" xr:uid="{00000000-0005-0000-0000-00006D020000}"/>
    <cellStyle name="Currency 2 2 2 2 2 4" xfId="303" xr:uid="{00000000-0005-0000-0000-00006E020000}"/>
    <cellStyle name="Currency 2 2 2 2 2 4 2" xfId="755" xr:uid="{00000000-0005-0000-0000-00006F020000}"/>
    <cellStyle name="Currency 2 2 2 2 2 4 2 2" xfId="1666" xr:uid="{00000000-0005-0000-0000-000070020000}"/>
    <cellStyle name="Currency 2 2 2 2 2 4 2 3" xfId="2571" xr:uid="{00000000-0005-0000-0000-000071020000}"/>
    <cellStyle name="Currency 2 2 2 2 2 4 3" xfId="1214" xr:uid="{00000000-0005-0000-0000-000072020000}"/>
    <cellStyle name="Currency 2 2 2 2 2 4 4" xfId="2119" xr:uid="{00000000-0005-0000-0000-000073020000}"/>
    <cellStyle name="Currency 2 2 2 2 2 5" xfId="529" xr:uid="{00000000-0005-0000-0000-000074020000}"/>
    <cellStyle name="Currency 2 2 2 2 2 5 2" xfId="1440" xr:uid="{00000000-0005-0000-0000-000075020000}"/>
    <cellStyle name="Currency 2 2 2 2 2 5 3" xfId="2345" xr:uid="{00000000-0005-0000-0000-000076020000}"/>
    <cellStyle name="Currency 2 2 2 2 2 6" xfId="988" xr:uid="{00000000-0005-0000-0000-000077020000}"/>
    <cellStyle name="Currency 2 2 2 2 2 7" xfId="1893" xr:uid="{00000000-0005-0000-0000-000078020000}"/>
    <cellStyle name="Currency 2 2 2 2 3" xfId="83" xr:uid="{00000000-0005-0000-0000-000079020000}"/>
    <cellStyle name="Currency 2 2 2 2 3 2" xfId="137" xr:uid="{00000000-0005-0000-0000-00007A020000}"/>
    <cellStyle name="Currency 2 2 2 2 3 2 2" xfId="259" xr:uid="{00000000-0005-0000-0000-00007B020000}"/>
    <cellStyle name="Currency 2 2 2 2 3 2 2 2" xfId="488" xr:uid="{00000000-0005-0000-0000-00007C020000}"/>
    <cellStyle name="Currency 2 2 2 2 3 2 2 2 2" xfId="940" xr:uid="{00000000-0005-0000-0000-00007D020000}"/>
    <cellStyle name="Currency 2 2 2 2 3 2 2 2 2 2" xfId="1851" xr:uid="{00000000-0005-0000-0000-00007E020000}"/>
    <cellStyle name="Currency 2 2 2 2 3 2 2 2 2 3" xfId="2756" xr:uid="{00000000-0005-0000-0000-00007F020000}"/>
    <cellStyle name="Currency 2 2 2 2 3 2 2 2 3" xfId="1399" xr:uid="{00000000-0005-0000-0000-000080020000}"/>
    <cellStyle name="Currency 2 2 2 2 3 2 2 2 4" xfId="2304" xr:uid="{00000000-0005-0000-0000-000081020000}"/>
    <cellStyle name="Currency 2 2 2 2 3 2 2 3" xfId="714" xr:uid="{00000000-0005-0000-0000-000082020000}"/>
    <cellStyle name="Currency 2 2 2 2 3 2 2 3 2" xfId="1625" xr:uid="{00000000-0005-0000-0000-000083020000}"/>
    <cellStyle name="Currency 2 2 2 2 3 2 2 3 3" xfId="2530" xr:uid="{00000000-0005-0000-0000-000084020000}"/>
    <cellStyle name="Currency 2 2 2 2 3 2 2 4" xfId="1173" xr:uid="{00000000-0005-0000-0000-000085020000}"/>
    <cellStyle name="Currency 2 2 2 2 3 2 2 5" xfId="2078" xr:uid="{00000000-0005-0000-0000-000086020000}"/>
    <cellStyle name="Currency 2 2 2 2 3 2 3" xfId="375" xr:uid="{00000000-0005-0000-0000-000087020000}"/>
    <cellStyle name="Currency 2 2 2 2 3 2 3 2" xfId="827" xr:uid="{00000000-0005-0000-0000-000088020000}"/>
    <cellStyle name="Currency 2 2 2 2 3 2 3 2 2" xfId="1738" xr:uid="{00000000-0005-0000-0000-000089020000}"/>
    <cellStyle name="Currency 2 2 2 2 3 2 3 2 3" xfId="2643" xr:uid="{00000000-0005-0000-0000-00008A020000}"/>
    <cellStyle name="Currency 2 2 2 2 3 2 3 3" xfId="1286" xr:uid="{00000000-0005-0000-0000-00008B020000}"/>
    <cellStyle name="Currency 2 2 2 2 3 2 3 4" xfId="2191" xr:uid="{00000000-0005-0000-0000-00008C020000}"/>
    <cellStyle name="Currency 2 2 2 2 3 2 4" xfId="601" xr:uid="{00000000-0005-0000-0000-00008D020000}"/>
    <cellStyle name="Currency 2 2 2 2 3 2 4 2" xfId="1512" xr:uid="{00000000-0005-0000-0000-00008E020000}"/>
    <cellStyle name="Currency 2 2 2 2 3 2 4 3" xfId="2417" xr:uid="{00000000-0005-0000-0000-00008F020000}"/>
    <cellStyle name="Currency 2 2 2 2 3 2 5" xfId="1060" xr:uid="{00000000-0005-0000-0000-000090020000}"/>
    <cellStyle name="Currency 2 2 2 2 3 2 6" xfId="1965" xr:uid="{00000000-0005-0000-0000-000091020000}"/>
    <cellStyle name="Currency 2 2 2 2 3 3" xfId="205" xr:uid="{00000000-0005-0000-0000-000092020000}"/>
    <cellStyle name="Currency 2 2 2 2 3 3 2" xfId="434" xr:uid="{00000000-0005-0000-0000-000093020000}"/>
    <cellStyle name="Currency 2 2 2 2 3 3 2 2" xfId="886" xr:uid="{00000000-0005-0000-0000-000094020000}"/>
    <cellStyle name="Currency 2 2 2 2 3 3 2 2 2" xfId="1797" xr:uid="{00000000-0005-0000-0000-000095020000}"/>
    <cellStyle name="Currency 2 2 2 2 3 3 2 2 3" xfId="2702" xr:uid="{00000000-0005-0000-0000-000096020000}"/>
    <cellStyle name="Currency 2 2 2 2 3 3 2 3" xfId="1345" xr:uid="{00000000-0005-0000-0000-000097020000}"/>
    <cellStyle name="Currency 2 2 2 2 3 3 2 4" xfId="2250" xr:uid="{00000000-0005-0000-0000-000098020000}"/>
    <cellStyle name="Currency 2 2 2 2 3 3 3" xfId="660" xr:uid="{00000000-0005-0000-0000-000099020000}"/>
    <cellStyle name="Currency 2 2 2 2 3 3 3 2" xfId="1571" xr:uid="{00000000-0005-0000-0000-00009A020000}"/>
    <cellStyle name="Currency 2 2 2 2 3 3 3 3" xfId="2476" xr:uid="{00000000-0005-0000-0000-00009B020000}"/>
    <cellStyle name="Currency 2 2 2 2 3 3 4" xfId="1119" xr:uid="{00000000-0005-0000-0000-00009C020000}"/>
    <cellStyle name="Currency 2 2 2 2 3 3 5" xfId="2024" xr:uid="{00000000-0005-0000-0000-00009D020000}"/>
    <cellStyle name="Currency 2 2 2 2 3 4" xfId="321" xr:uid="{00000000-0005-0000-0000-00009E020000}"/>
    <cellStyle name="Currency 2 2 2 2 3 4 2" xfId="773" xr:uid="{00000000-0005-0000-0000-00009F020000}"/>
    <cellStyle name="Currency 2 2 2 2 3 4 2 2" xfId="1684" xr:uid="{00000000-0005-0000-0000-0000A0020000}"/>
    <cellStyle name="Currency 2 2 2 2 3 4 2 3" xfId="2589" xr:uid="{00000000-0005-0000-0000-0000A1020000}"/>
    <cellStyle name="Currency 2 2 2 2 3 4 3" xfId="1232" xr:uid="{00000000-0005-0000-0000-0000A2020000}"/>
    <cellStyle name="Currency 2 2 2 2 3 4 4" xfId="2137" xr:uid="{00000000-0005-0000-0000-0000A3020000}"/>
    <cellStyle name="Currency 2 2 2 2 3 5" xfId="547" xr:uid="{00000000-0005-0000-0000-0000A4020000}"/>
    <cellStyle name="Currency 2 2 2 2 3 5 2" xfId="1458" xr:uid="{00000000-0005-0000-0000-0000A5020000}"/>
    <cellStyle name="Currency 2 2 2 2 3 5 3" xfId="2363" xr:uid="{00000000-0005-0000-0000-0000A6020000}"/>
    <cellStyle name="Currency 2 2 2 2 3 6" xfId="1006" xr:uid="{00000000-0005-0000-0000-0000A7020000}"/>
    <cellStyle name="Currency 2 2 2 2 3 7" xfId="1911" xr:uid="{00000000-0005-0000-0000-0000A8020000}"/>
    <cellStyle name="Currency 2 2 2 2 4" xfId="101" xr:uid="{00000000-0005-0000-0000-0000A9020000}"/>
    <cellStyle name="Currency 2 2 2 2 4 2" xfId="223" xr:uid="{00000000-0005-0000-0000-0000AA020000}"/>
    <cellStyle name="Currency 2 2 2 2 4 2 2" xfId="452" xr:uid="{00000000-0005-0000-0000-0000AB020000}"/>
    <cellStyle name="Currency 2 2 2 2 4 2 2 2" xfId="904" xr:uid="{00000000-0005-0000-0000-0000AC020000}"/>
    <cellStyle name="Currency 2 2 2 2 4 2 2 2 2" xfId="1815" xr:uid="{00000000-0005-0000-0000-0000AD020000}"/>
    <cellStyle name="Currency 2 2 2 2 4 2 2 2 3" xfId="2720" xr:uid="{00000000-0005-0000-0000-0000AE020000}"/>
    <cellStyle name="Currency 2 2 2 2 4 2 2 3" xfId="1363" xr:uid="{00000000-0005-0000-0000-0000AF020000}"/>
    <cellStyle name="Currency 2 2 2 2 4 2 2 4" xfId="2268" xr:uid="{00000000-0005-0000-0000-0000B0020000}"/>
    <cellStyle name="Currency 2 2 2 2 4 2 3" xfId="678" xr:uid="{00000000-0005-0000-0000-0000B1020000}"/>
    <cellStyle name="Currency 2 2 2 2 4 2 3 2" xfId="1589" xr:uid="{00000000-0005-0000-0000-0000B2020000}"/>
    <cellStyle name="Currency 2 2 2 2 4 2 3 3" xfId="2494" xr:uid="{00000000-0005-0000-0000-0000B3020000}"/>
    <cellStyle name="Currency 2 2 2 2 4 2 4" xfId="1137" xr:uid="{00000000-0005-0000-0000-0000B4020000}"/>
    <cellStyle name="Currency 2 2 2 2 4 2 5" xfId="2042" xr:uid="{00000000-0005-0000-0000-0000B5020000}"/>
    <cellStyle name="Currency 2 2 2 2 4 3" xfId="339" xr:uid="{00000000-0005-0000-0000-0000B6020000}"/>
    <cellStyle name="Currency 2 2 2 2 4 3 2" xfId="791" xr:uid="{00000000-0005-0000-0000-0000B7020000}"/>
    <cellStyle name="Currency 2 2 2 2 4 3 2 2" xfId="1702" xr:uid="{00000000-0005-0000-0000-0000B8020000}"/>
    <cellStyle name="Currency 2 2 2 2 4 3 2 3" xfId="2607" xr:uid="{00000000-0005-0000-0000-0000B9020000}"/>
    <cellStyle name="Currency 2 2 2 2 4 3 3" xfId="1250" xr:uid="{00000000-0005-0000-0000-0000BA020000}"/>
    <cellStyle name="Currency 2 2 2 2 4 3 4" xfId="2155" xr:uid="{00000000-0005-0000-0000-0000BB020000}"/>
    <cellStyle name="Currency 2 2 2 2 4 4" xfId="565" xr:uid="{00000000-0005-0000-0000-0000BC020000}"/>
    <cellStyle name="Currency 2 2 2 2 4 4 2" xfId="1476" xr:uid="{00000000-0005-0000-0000-0000BD020000}"/>
    <cellStyle name="Currency 2 2 2 2 4 4 3" xfId="2381" xr:uid="{00000000-0005-0000-0000-0000BE020000}"/>
    <cellStyle name="Currency 2 2 2 2 4 5" xfId="1024" xr:uid="{00000000-0005-0000-0000-0000BF020000}"/>
    <cellStyle name="Currency 2 2 2 2 4 6" xfId="1929" xr:uid="{00000000-0005-0000-0000-0000C0020000}"/>
    <cellStyle name="Currency 2 2 2 2 5" xfId="169" xr:uid="{00000000-0005-0000-0000-0000C1020000}"/>
    <cellStyle name="Currency 2 2 2 2 5 2" xfId="398" xr:uid="{00000000-0005-0000-0000-0000C2020000}"/>
    <cellStyle name="Currency 2 2 2 2 5 2 2" xfId="850" xr:uid="{00000000-0005-0000-0000-0000C3020000}"/>
    <cellStyle name="Currency 2 2 2 2 5 2 2 2" xfId="1761" xr:uid="{00000000-0005-0000-0000-0000C4020000}"/>
    <cellStyle name="Currency 2 2 2 2 5 2 2 3" xfId="2666" xr:uid="{00000000-0005-0000-0000-0000C5020000}"/>
    <cellStyle name="Currency 2 2 2 2 5 2 3" xfId="1309" xr:uid="{00000000-0005-0000-0000-0000C6020000}"/>
    <cellStyle name="Currency 2 2 2 2 5 2 4" xfId="2214" xr:uid="{00000000-0005-0000-0000-0000C7020000}"/>
    <cellStyle name="Currency 2 2 2 2 5 3" xfId="624" xr:uid="{00000000-0005-0000-0000-0000C8020000}"/>
    <cellStyle name="Currency 2 2 2 2 5 3 2" xfId="1535" xr:uid="{00000000-0005-0000-0000-0000C9020000}"/>
    <cellStyle name="Currency 2 2 2 2 5 3 3" xfId="2440" xr:uid="{00000000-0005-0000-0000-0000CA020000}"/>
    <cellStyle name="Currency 2 2 2 2 5 4" xfId="1083" xr:uid="{00000000-0005-0000-0000-0000CB020000}"/>
    <cellStyle name="Currency 2 2 2 2 5 5" xfId="1988" xr:uid="{00000000-0005-0000-0000-0000CC020000}"/>
    <cellStyle name="Currency 2 2 2 2 6" xfId="285" xr:uid="{00000000-0005-0000-0000-0000CD020000}"/>
    <cellStyle name="Currency 2 2 2 2 6 2" xfId="737" xr:uid="{00000000-0005-0000-0000-0000CE020000}"/>
    <cellStyle name="Currency 2 2 2 2 6 2 2" xfId="1648" xr:uid="{00000000-0005-0000-0000-0000CF020000}"/>
    <cellStyle name="Currency 2 2 2 2 6 2 3" xfId="2553" xr:uid="{00000000-0005-0000-0000-0000D0020000}"/>
    <cellStyle name="Currency 2 2 2 2 6 3" xfId="1196" xr:uid="{00000000-0005-0000-0000-0000D1020000}"/>
    <cellStyle name="Currency 2 2 2 2 6 4" xfId="2101" xr:uid="{00000000-0005-0000-0000-0000D2020000}"/>
    <cellStyle name="Currency 2 2 2 2 7" xfId="511" xr:uid="{00000000-0005-0000-0000-0000D3020000}"/>
    <cellStyle name="Currency 2 2 2 2 7 2" xfId="1422" xr:uid="{00000000-0005-0000-0000-0000D4020000}"/>
    <cellStyle name="Currency 2 2 2 2 7 3" xfId="2327" xr:uid="{00000000-0005-0000-0000-0000D5020000}"/>
    <cellStyle name="Currency 2 2 2 2 8" xfId="970" xr:uid="{00000000-0005-0000-0000-0000D6020000}"/>
    <cellStyle name="Currency 2 2 2 2 9" xfId="1875" xr:uid="{00000000-0005-0000-0000-0000D7020000}"/>
    <cellStyle name="Currency 2 2 2 3" xfId="56" xr:uid="{00000000-0005-0000-0000-0000D8020000}"/>
    <cellStyle name="Currency 2 2 2 3 2" xfId="110" xr:uid="{00000000-0005-0000-0000-0000D9020000}"/>
    <cellStyle name="Currency 2 2 2 3 2 2" xfId="232" xr:uid="{00000000-0005-0000-0000-0000DA020000}"/>
    <cellStyle name="Currency 2 2 2 3 2 2 2" xfId="461" xr:uid="{00000000-0005-0000-0000-0000DB020000}"/>
    <cellStyle name="Currency 2 2 2 3 2 2 2 2" xfId="913" xr:uid="{00000000-0005-0000-0000-0000DC020000}"/>
    <cellStyle name="Currency 2 2 2 3 2 2 2 2 2" xfId="1824" xr:uid="{00000000-0005-0000-0000-0000DD020000}"/>
    <cellStyle name="Currency 2 2 2 3 2 2 2 2 3" xfId="2729" xr:uid="{00000000-0005-0000-0000-0000DE020000}"/>
    <cellStyle name="Currency 2 2 2 3 2 2 2 3" xfId="1372" xr:uid="{00000000-0005-0000-0000-0000DF020000}"/>
    <cellStyle name="Currency 2 2 2 3 2 2 2 4" xfId="2277" xr:uid="{00000000-0005-0000-0000-0000E0020000}"/>
    <cellStyle name="Currency 2 2 2 3 2 2 3" xfId="687" xr:uid="{00000000-0005-0000-0000-0000E1020000}"/>
    <cellStyle name="Currency 2 2 2 3 2 2 3 2" xfId="1598" xr:uid="{00000000-0005-0000-0000-0000E2020000}"/>
    <cellStyle name="Currency 2 2 2 3 2 2 3 3" xfId="2503" xr:uid="{00000000-0005-0000-0000-0000E3020000}"/>
    <cellStyle name="Currency 2 2 2 3 2 2 4" xfId="1146" xr:uid="{00000000-0005-0000-0000-0000E4020000}"/>
    <cellStyle name="Currency 2 2 2 3 2 2 5" xfId="2051" xr:uid="{00000000-0005-0000-0000-0000E5020000}"/>
    <cellStyle name="Currency 2 2 2 3 2 3" xfId="348" xr:uid="{00000000-0005-0000-0000-0000E6020000}"/>
    <cellStyle name="Currency 2 2 2 3 2 3 2" xfId="800" xr:uid="{00000000-0005-0000-0000-0000E7020000}"/>
    <cellStyle name="Currency 2 2 2 3 2 3 2 2" xfId="1711" xr:uid="{00000000-0005-0000-0000-0000E8020000}"/>
    <cellStyle name="Currency 2 2 2 3 2 3 2 3" xfId="2616" xr:uid="{00000000-0005-0000-0000-0000E9020000}"/>
    <cellStyle name="Currency 2 2 2 3 2 3 3" xfId="1259" xr:uid="{00000000-0005-0000-0000-0000EA020000}"/>
    <cellStyle name="Currency 2 2 2 3 2 3 4" xfId="2164" xr:uid="{00000000-0005-0000-0000-0000EB020000}"/>
    <cellStyle name="Currency 2 2 2 3 2 4" xfId="574" xr:uid="{00000000-0005-0000-0000-0000EC020000}"/>
    <cellStyle name="Currency 2 2 2 3 2 4 2" xfId="1485" xr:uid="{00000000-0005-0000-0000-0000ED020000}"/>
    <cellStyle name="Currency 2 2 2 3 2 4 3" xfId="2390" xr:uid="{00000000-0005-0000-0000-0000EE020000}"/>
    <cellStyle name="Currency 2 2 2 3 2 5" xfId="1033" xr:uid="{00000000-0005-0000-0000-0000EF020000}"/>
    <cellStyle name="Currency 2 2 2 3 2 6" xfId="1938" xr:uid="{00000000-0005-0000-0000-0000F0020000}"/>
    <cellStyle name="Currency 2 2 2 3 3" xfId="178" xr:uid="{00000000-0005-0000-0000-0000F1020000}"/>
    <cellStyle name="Currency 2 2 2 3 3 2" xfId="407" xr:uid="{00000000-0005-0000-0000-0000F2020000}"/>
    <cellStyle name="Currency 2 2 2 3 3 2 2" xfId="859" xr:uid="{00000000-0005-0000-0000-0000F3020000}"/>
    <cellStyle name="Currency 2 2 2 3 3 2 2 2" xfId="1770" xr:uid="{00000000-0005-0000-0000-0000F4020000}"/>
    <cellStyle name="Currency 2 2 2 3 3 2 2 3" xfId="2675" xr:uid="{00000000-0005-0000-0000-0000F5020000}"/>
    <cellStyle name="Currency 2 2 2 3 3 2 3" xfId="1318" xr:uid="{00000000-0005-0000-0000-0000F6020000}"/>
    <cellStyle name="Currency 2 2 2 3 3 2 4" xfId="2223" xr:uid="{00000000-0005-0000-0000-0000F7020000}"/>
    <cellStyle name="Currency 2 2 2 3 3 3" xfId="633" xr:uid="{00000000-0005-0000-0000-0000F8020000}"/>
    <cellStyle name="Currency 2 2 2 3 3 3 2" xfId="1544" xr:uid="{00000000-0005-0000-0000-0000F9020000}"/>
    <cellStyle name="Currency 2 2 2 3 3 3 3" xfId="2449" xr:uid="{00000000-0005-0000-0000-0000FA020000}"/>
    <cellStyle name="Currency 2 2 2 3 3 4" xfId="1092" xr:uid="{00000000-0005-0000-0000-0000FB020000}"/>
    <cellStyle name="Currency 2 2 2 3 3 5" xfId="1997" xr:uid="{00000000-0005-0000-0000-0000FC020000}"/>
    <cellStyle name="Currency 2 2 2 3 4" xfId="294" xr:uid="{00000000-0005-0000-0000-0000FD020000}"/>
    <cellStyle name="Currency 2 2 2 3 4 2" xfId="746" xr:uid="{00000000-0005-0000-0000-0000FE020000}"/>
    <cellStyle name="Currency 2 2 2 3 4 2 2" xfId="1657" xr:uid="{00000000-0005-0000-0000-0000FF020000}"/>
    <cellStyle name="Currency 2 2 2 3 4 2 3" xfId="2562" xr:uid="{00000000-0005-0000-0000-000000030000}"/>
    <cellStyle name="Currency 2 2 2 3 4 3" xfId="1205" xr:uid="{00000000-0005-0000-0000-000001030000}"/>
    <cellStyle name="Currency 2 2 2 3 4 4" xfId="2110" xr:uid="{00000000-0005-0000-0000-000002030000}"/>
    <cellStyle name="Currency 2 2 2 3 5" xfId="520" xr:uid="{00000000-0005-0000-0000-000003030000}"/>
    <cellStyle name="Currency 2 2 2 3 5 2" xfId="1431" xr:uid="{00000000-0005-0000-0000-000004030000}"/>
    <cellStyle name="Currency 2 2 2 3 5 3" xfId="2336" xr:uid="{00000000-0005-0000-0000-000005030000}"/>
    <cellStyle name="Currency 2 2 2 3 6" xfId="979" xr:uid="{00000000-0005-0000-0000-000006030000}"/>
    <cellStyle name="Currency 2 2 2 3 7" xfId="1884" xr:uid="{00000000-0005-0000-0000-000007030000}"/>
    <cellStyle name="Currency 2 2 2 4" xfId="74" xr:uid="{00000000-0005-0000-0000-000008030000}"/>
    <cellStyle name="Currency 2 2 2 4 2" xfId="128" xr:uid="{00000000-0005-0000-0000-000009030000}"/>
    <cellStyle name="Currency 2 2 2 4 2 2" xfId="250" xr:uid="{00000000-0005-0000-0000-00000A030000}"/>
    <cellStyle name="Currency 2 2 2 4 2 2 2" xfId="479" xr:uid="{00000000-0005-0000-0000-00000B030000}"/>
    <cellStyle name="Currency 2 2 2 4 2 2 2 2" xfId="931" xr:uid="{00000000-0005-0000-0000-00000C030000}"/>
    <cellStyle name="Currency 2 2 2 4 2 2 2 2 2" xfId="1842" xr:uid="{00000000-0005-0000-0000-00000D030000}"/>
    <cellStyle name="Currency 2 2 2 4 2 2 2 2 3" xfId="2747" xr:uid="{00000000-0005-0000-0000-00000E030000}"/>
    <cellStyle name="Currency 2 2 2 4 2 2 2 3" xfId="1390" xr:uid="{00000000-0005-0000-0000-00000F030000}"/>
    <cellStyle name="Currency 2 2 2 4 2 2 2 4" xfId="2295" xr:uid="{00000000-0005-0000-0000-000010030000}"/>
    <cellStyle name="Currency 2 2 2 4 2 2 3" xfId="705" xr:uid="{00000000-0005-0000-0000-000011030000}"/>
    <cellStyle name="Currency 2 2 2 4 2 2 3 2" xfId="1616" xr:uid="{00000000-0005-0000-0000-000012030000}"/>
    <cellStyle name="Currency 2 2 2 4 2 2 3 3" xfId="2521" xr:uid="{00000000-0005-0000-0000-000013030000}"/>
    <cellStyle name="Currency 2 2 2 4 2 2 4" xfId="1164" xr:uid="{00000000-0005-0000-0000-000014030000}"/>
    <cellStyle name="Currency 2 2 2 4 2 2 5" xfId="2069" xr:uid="{00000000-0005-0000-0000-000015030000}"/>
    <cellStyle name="Currency 2 2 2 4 2 3" xfId="366" xr:uid="{00000000-0005-0000-0000-000016030000}"/>
    <cellStyle name="Currency 2 2 2 4 2 3 2" xfId="818" xr:uid="{00000000-0005-0000-0000-000017030000}"/>
    <cellStyle name="Currency 2 2 2 4 2 3 2 2" xfId="1729" xr:uid="{00000000-0005-0000-0000-000018030000}"/>
    <cellStyle name="Currency 2 2 2 4 2 3 2 3" xfId="2634" xr:uid="{00000000-0005-0000-0000-000019030000}"/>
    <cellStyle name="Currency 2 2 2 4 2 3 3" xfId="1277" xr:uid="{00000000-0005-0000-0000-00001A030000}"/>
    <cellStyle name="Currency 2 2 2 4 2 3 4" xfId="2182" xr:uid="{00000000-0005-0000-0000-00001B030000}"/>
    <cellStyle name="Currency 2 2 2 4 2 4" xfId="592" xr:uid="{00000000-0005-0000-0000-00001C030000}"/>
    <cellStyle name="Currency 2 2 2 4 2 4 2" xfId="1503" xr:uid="{00000000-0005-0000-0000-00001D030000}"/>
    <cellStyle name="Currency 2 2 2 4 2 4 3" xfId="2408" xr:uid="{00000000-0005-0000-0000-00001E030000}"/>
    <cellStyle name="Currency 2 2 2 4 2 5" xfId="1051" xr:uid="{00000000-0005-0000-0000-00001F030000}"/>
    <cellStyle name="Currency 2 2 2 4 2 6" xfId="1956" xr:uid="{00000000-0005-0000-0000-000020030000}"/>
    <cellStyle name="Currency 2 2 2 4 3" xfId="196" xr:uid="{00000000-0005-0000-0000-000021030000}"/>
    <cellStyle name="Currency 2 2 2 4 3 2" xfId="425" xr:uid="{00000000-0005-0000-0000-000022030000}"/>
    <cellStyle name="Currency 2 2 2 4 3 2 2" xfId="877" xr:uid="{00000000-0005-0000-0000-000023030000}"/>
    <cellStyle name="Currency 2 2 2 4 3 2 2 2" xfId="1788" xr:uid="{00000000-0005-0000-0000-000024030000}"/>
    <cellStyle name="Currency 2 2 2 4 3 2 2 3" xfId="2693" xr:uid="{00000000-0005-0000-0000-000025030000}"/>
    <cellStyle name="Currency 2 2 2 4 3 2 3" xfId="1336" xr:uid="{00000000-0005-0000-0000-000026030000}"/>
    <cellStyle name="Currency 2 2 2 4 3 2 4" xfId="2241" xr:uid="{00000000-0005-0000-0000-000027030000}"/>
    <cellStyle name="Currency 2 2 2 4 3 3" xfId="651" xr:uid="{00000000-0005-0000-0000-000028030000}"/>
    <cellStyle name="Currency 2 2 2 4 3 3 2" xfId="1562" xr:uid="{00000000-0005-0000-0000-000029030000}"/>
    <cellStyle name="Currency 2 2 2 4 3 3 3" xfId="2467" xr:uid="{00000000-0005-0000-0000-00002A030000}"/>
    <cellStyle name="Currency 2 2 2 4 3 4" xfId="1110" xr:uid="{00000000-0005-0000-0000-00002B030000}"/>
    <cellStyle name="Currency 2 2 2 4 3 5" xfId="2015" xr:uid="{00000000-0005-0000-0000-00002C030000}"/>
    <cellStyle name="Currency 2 2 2 4 4" xfId="312" xr:uid="{00000000-0005-0000-0000-00002D030000}"/>
    <cellStyle name="Currency 2 2 2 4 4 2" xfId="764" xr:uid="{00000000-0005-0000-0000-00002E030000}"/>
    <cellStyle name="Currency 2 2 2 4 4 2 2" xfId="1675" xr:uid="{00000000-0005-0000-0000-00002F030000}"/>
    <cellStyle name="Currency 2 2 2 4 4 2 3" xfId="2580" xr:uid="{00000000-0005-0000-0000-000030030000}"/>
    <cellStyle name="Currency 2 2 2 4 4 3" xfId="1223" xr:uid="{00000000-0005-0000-0000-000031030000}"/>
    <cellStyle name="Currency 2 2 2 4 4 4" xfId="2128" xr:uid="{00000000-0005-0000-0000-000032030000}"/>
    <cellStyle name="Currency 2 2 2 4 5" xfId="538" xr:uid="{00000000-0005-0000-0000-000033030000}"/>
    <cellStyle name="Currency 2 2 2 4 5 2" xfId="1449" xr:uid="{00000000-0005-0000-0000-000034030000}"/>
    <cellStyle name="Currency 2 2 2 4 5 3" xfId="2354" xr:uid="{00000000-0005-0000-0000-000035030000}"/>
    <cellStyle name="Currency 2 2 2 4 6" xfId="997" xr:uid="{00000000-0005-0000-0000-000036030000}"/>
    <cellStyle name="Currency 2 2 2 4 7" xfId="1902" xr:uid="{00000000-0005-0000-0000-000037030000}"/>
    <cellStyle name="Currency 2 2 2 5" xfId="92" xr:uid="{00000000-0005-0000-0000-000038030000}"/>
    <cellStyle name="Currency 2 2 2 5 2" xfId="214" xr:uid="{00000000-0005-0000-0000-000039030000}"/>
    <cellStyle name="Currency 2 2 2 5 2 2" xfId="443" xr:uid="{00000000-0005-0000-0000-00003A030000}"/>
    <cellStyle name="Currency 2 2 2 5 2 2 2" xfId="895" xr:uid="{00000000-0005-0000-0000-00003B030000}"/>
    <cellStyle name="Currency 2 2 2 5 2 2 2 2" xfId="1806" xr:uid="{00000000-0005-0000-0000-00003C030000}"/>
    <cellStyle name="Currency 2 2 2 5 2 2 2 3" xfId="2711" xr:uid="{00000000-0005-0000-0000-00003D030000}"/>
    <cellStyle name="Currency 2 2 2 5 2 2 3" xfId="1354" xr:uid="{00000000-0005-0000-0000-00003E030000}"/>
    <cellStyle name="Currency 2 2 2 5 2 2 4" xfId="2259" xr:uid="{00000000-0005-0000-0000-00003F030000}"/>
    <cellStyle name="Currency 2 2 2 5 2 3" xfId="669" xr:uid="{00000000-0005-0000-0000-000040030000}"/>
    <cellStyle name="Currency 2 2 2 5 2 3 2" xfId="1580" xr:uid="{00000000-0005-0000-0000-000041030000}"/>
    <cellStyle name="Currency 2 2 2 5 2 3 3" xfId="2485" xr:uid="{00000000-0005-0000-0000-000042030000}"/>
    <cellStyle name="Currency 2 2 2 5 2 4" xfId="1128" xr:uid="{00000000-0005-0000-0000-000043030000}"/>
    <cellStyle name="Currency 2 2 2 5 2 5" xfId="2033" xr:uid="{00000000-0005-0000-0000-000044030000}"/>
    <cellStyle name="Currency 2 2 2 5 3" xfId="330" xr:uid="{00000000-0005-0000-0000-000045030000}"/>
    <cellStyle name="Currency 2 2 2 5 3 2" xfId="782" xr:uid="{00000000-0005-0000-0000-000046030000}"/>
    <cellStyle name="Currency 2 2 2 5 3 2 2" xfId="1693" xr:uid="{00000000-0005-0000-0000-000047030000}"/>
    <cellStyle name="Currency 2 2 2 5 3 2 3" xfId="2598" xr:uid="{00000000-0005-0000-0000-000048030000}"/>
    <cellStyle name="Currency 2 2 2 5 3 3" xfId="1241" xr:uid="{00000000-0005-0000-0000-000049030000}"/>
    <cellStyle name="Currency 2 2 2 5 3 4" xfId="2146" xr:uid="{00000000-0005-0000-0000-00004A030000}"/>
    <cellStyle name="Currency 2 2 2 5 4" xfId="556" xr:uid="{00000000-0005-0000-0000-00004B030000}"/>
    <cellStyle name="Currency 2 2 2 5 4 2" xfId="1467" xr:uid="{00000000-0005-0000-0000-00004C030000}"/>
    <cellStyle name="Currency 2 2 2 5 4 3" xfId="2372" xr:uid="{00000000-0005-0000-0000-00004D030000}"/>
    <cellStyle name="Currency 2 2 2 5 5" xfId="1015" xr:uid="{00000000-0005-0000-0000-00004E030000}"/>
    <cellStyle name="Currency 2 2 2 5 6" xfId="1920" xr:uid="{00000000-0005-0000-0000-00004F030000}"/>
    <cellStyle name="Currency 2 2 2 6" xfId="160" xr:uid="{00000000-0005-0000-0000-000050030000}"/>
    <cellStyle name="Currency 2 2 2 6 2" xfId="389" xr:uid="{00000000-0005-0000-0000-000051030000}"/>
    <cellStyle name="Currency 2 2 2 6 2 2" xfId="841" xr:uid="{00000000-0005-0000-0000-000052030000}"/>
    <cellStyle name="Currency 2 2 2 6 2 2 2" xfId="1752" xr:uid="{00000000-0005-0000-0000-000053030000}"/>
    <cellStyle name="Currency 2 2 2 6 2 2 3" xfId="2657" xr:uid="{00000000-0005-0000-0000-000054030000}"/>
    <cellStyle name="Currency 2 2 2 6 2 3" xfId="1300" xr:uid="{00000000-0005-0000-0000-000055030000}"/>
    <cellStyle name="Currency 2 2 2 6 2 4" xfId="2205" xr:uid="{00000000-0005-0000-0000-000056030000}"/>
    <cellStyle name="Currency 2 2 2 6 3" xfId="615" xr:uid="{00000000-0005-0000-0000-000057030000}"/>
    <cellStyle name="Currency 2 2 2 6 3 2" xfId="1526" xr:uid="{00000000-0005-0000-0000-000058030000}"/>
    <cellStyle name="Currency 2 2 2 6 3 3" xfId="2431" xr:uid="{00000000-0005-0000-0000-000059030000}"/>
    <cellStyle name="Currency 2 2 2 6 4" xfId="1074" xr:uid="{00000000-0005-0000-0000-00005A030000}"/>
    <cellStyle name="Currency 2 2 2 6 5" xfId="1979" xr:uid="{00000000-0005-0000-0000-00005B030000}"/>
    <cellStyle name="Currency 2 2 2 7" xfId="276" xr:uid="{00000000-0005-0000-0000-00005C030000}"/>
    <cellStyle name="Currency 2 2 2 7 2" xfId="728" xr:uid="{00000000-0005-0000-0000-00005D030000}"/>
    <cellStyle name="Currency 2 2 2 7 2 2" xfId="1639" xr:uid="{00000000-0005-0000-0000-00005E030000}"/>
    <cellStyle name="Currency 2 2 2 7 2 3" xfId="2544" xr:uid="{00000000-0005-0000-0000-00005F030000}"/>
    <cellStyle name="Currency 2 2 2 7 3" xfId="1187" xr:uid="{00000000-0005-0000-0000-000060030000}"/>
    <cellStyle name="Currency 2 2 2 7 4" xfId="2092" xr:uid="{00000000-0005-0000-0000-000061030000}"/>
    <cellStyle name="Currency 2 2 2 8" xfId="502" xr:uid="{00000000-0005-0000-0000-000062030000}"/>
    <cellStyle name="Currency 2 2 2 8 2" xfId="1413" xr:uid="{00000000-0005-0000-0000-000063030000}"/>
    <cellStyle name="Currency 2 2 2 8 3" xfId="2318" xr:uid="{00000000-0005-0000-0000-000064030000}"/>
    <cellStyle name="Currency 2 2 2 9" xfId="961" xr:uid="{00000000-0005-0000-0000-000065030000}"/>
    <cellStyle name="Currency 2 2 3" xfId="42" xr:uid="{00000000-0005-0000-0000-000066030000}"/>
    <cellStyle name="Currency 2 2 3 2" xfId="60" xr:uid="{00000000-0005-0000-0000-000067030000}"/>
    <cellStyle name="Currency 2 2 3 2 2" xfId="114" xr:uid="{00000000-0005-0000-0000-000068030000}"/>
    <cellStyle name="Currency 2 2 3 2 2 2" xfId="236" xr:uid="{00000000-0005-0000-0000-000069030000}"/>
    <cellStyle name="Currency 2 2 3 2 2 2 2" xfId="465" xr:uid="{00000000-0005-0000-0000-00006A030000}"/>
    <cellStyle name="Currency 2 2 3 2 2 2 2 2" xfId="917" xr:uid="{00000000-0005-0000-0000-00006B030000}"/>
    <cellStyle name="Currency 2 2 3 2 2 2 2 2 2" xfId="1828" xr:uid="{00000000-0005-0000-0000-00006C030000}"/>
    <cellStyle name="Currency 2 2 3 2 2 2 2 2 3" xfId="2733" xr:uid="{00000000-0005-0000-0000-00006D030000}"/>
    <cellStyle name="Currency 2 2 3 2 2 2 2 3" xfId="1376" xr:uid="{00000000-0005-0000-0000-00006E030000}"/>
    <cellStyle name="Currency 2 2 3 2 2 2 2 4" xfId="2281" xr:uid="{00000000-0005-0000-0000-00006F030000}"/>
    <cellStyle name="Currency 2 2 3 2 2 2 3" xfId="691" xr:uid="{00000000-0005-0000-0000-000070030000}"/>
    <cellStyle name="Currency 2 2 3 2 2 2 3 2" xfId="1602" xr:uid="{00000000-0005-0000-0000-000071030000}"/>
    <cellStyle name="Currency 2 2 3 2 2 2 3 3" xfId="2507" xr:uid="{00000000-0005-0000-0000-000072030000}"/>
    <cellStyle name="Currency 2 2 3 2 2 2 4" xfId="1150" xr:uid="{00000000-0005-0000-0000-000073030000}"/>
    <cellStyle name="Currency 2 2 3 2 2 2 5" xfId="2055" xr:uid="{00000000-0005-0000-0000-000074030000}"/>
    <cellStyle name="Currency 2 2 3 2 2 3" xfId="352" xr:uid="{00000000-0005-0000-0000-000075030000}"/>
    <cellStyle name="Currency 2 2 3 2 2 3 2" xfId="804" xr:uid="{00000000-0005-0000-0000-000076030000}"/>
    <cellStyle name="Currency 2 2 3 2 2 3 2 2" xfId="1715" xr:uid="{00000000-0005-0000-0000-000077030000}"/>
    <cellStyle name="Currency 2 2 3 2 2 3 2 3" xfId="2620" xr:uid="{00000000-0005-0000-0000-000078030000}"/>
    <cellStyle name="Currency 2 2 3 2 2 3 3" xfId="1263" xr:uid="{00000000-0005-0000-0000-000079030000}"/>
    <cellStyle name="Currency 2 2 3 2 2 3 4" xfId="2168" xr:uid="{00000000-0005-0000-0000-00007A030000}"/>
    <cellStyle name="Currency 2 2 3 2 2 4" xfId="578" xr:uid="{00000000-0005-0000-0000-00007B030000}"/>
    <cellStyle name="Currency 2 2 3 2 2 4 2" xfId="1489" xr:uid="{00000000-0005-0000-0000-00007C030000}"/>
    <cellStyle name="Currency 2 2 3 2 2 4 3" xfId="2394" xr:uid="{00000000-0005-0000-0000-00007D030000}"/>
    <cellStyle name="Currency 2 2 3 2 2 5" xfId="1037" xr:uid="{00000000-0005-0000-0000-00007E030000}"/>
    <cellStyle name="Currency 2 2 3 2 2 6" xfId="1942" xr:uid="{00000000-0005-0000-0000-00007F030000}"/>
    <cellStyle name="Currency 2 2 3 2 3" xfId="182" xr:uid="{00000000-0005-0000-0000-000080030000}"/>
    <cellStyle name="Currency 2 2 3 2 3 2" xfId="411" xr:uid="{00000000-0005-0000-0000-000081030000}"/>
    <cellStyle name="Currency 2 2 3 2 3 2 2" xfId="863" xr:uid="{00000000-0005-0000-0000-000082030000}"/>
    <cellStyle name="Currency 2 2 3 2 3 2 2 2" xfId="1774" xr:uid="{00000000-0005-0000-0000-000083030000}"/>
    <cellStyle name="Currency 2 2 3 2 3 2 2 3" xfId="2679" xr:uid="{00000000-0005-0000-0000-000084030000}"/>
    <cellStyle name="Currency 2 2 3 2 3 2 3" xfId="1322" xr:uid="{00000000-0005-0000-0000-000085030000}"/>
    <cellStyle name="Currency 2 2 3 2 3 2 4" xfId="2227" xr:uid="{00000000-0005-0000-0000-000086030000}"/>
    <cellStyle name="Currency 2 2 3 2 3 3" xfId="637" xr:uid="{00000000-0005-0000-0000-000087030000}"/>
    <cellStyle name="Currency 2 2 3 2 3 3 2" xfId="1548" xr:uid="{00000000-0005-0000-0000-000088030000}"/>
    <cellStyle name="Currency 2 2 3 2 3 3 3" xfId="2453" xr:uid="{00000000-0005-0000-0000-000089030000}"/>
    <cellStyle name="Currency 2 2 3 2 3 4" xfId="1096" xr:uid="{00000000-0005-0000-0000-00008A030000}"/>
    <cellStyle name="Currency 2 2 3 2 3 5" xfId="2001" xr:uid="{00000000-0005-0000-0000-00008B030000}"/>
    <cellStyle name="Currency 2 2 3 2 4" xfId="298" xr:uid="{00000000-0005-0000-0000-00008C030000}"/>
    <cellStyle name="Currency 2 2 3 2 4 2" xfId="750" xr:uid="{00000000-0005-0000-0000-00008D030000}"/>
    <cellStyle name="Currency 2 2 3 2 4 2 2" xfId="1661" xr:uid="{00000000-0005-0000-0000-00008E030000}"/>
    <cellStyle name="Currency 2 2 3 2 4 2 3" xfId="2566" xr:uid="{00000000-0005-0000-0000-00008F030000}"/>
    <cellStyle name="Currency 2 2 3 2 4 3" xfId="1209" xr:uid="{00000000-0005-0000-0000-000090030000}"/>
    <cellStyle name="Currency 2 2 3 2 4 4" xfId="2114" xr:uid="{00000000-0005-0000-0000-000091030000}"/>
    <cellStyle name="Currency 2 2 3 2 5" xfId="524" xr:uid="{00000000-0005-0000-0000-000092030000}"/>
    <cellStyle name="Currency 2 2 3 2 5 2" xfId="1435" xr:uid="{00000000-0005-0000-0000-000093030000}"/>
    <cellStyle name="Currency 2 2 3 2 5 3" xfId="2340" xr:uid="{00000000-0005-0000-0000-000094030000}"/>
    <cellStyle name="Currency 2 2 3 2 6" xfId="983" xr:uid="{00000000-0005-0000-0000-000095030000}"/>
    <cellStyle name="Currency 2 2 3 2 7" xfId="1888" xr:uid="{00000000-0005-0000-0000-000096030000}"/>
    <cellStyle name="Currency 2 2 3 3" xfId="78" xr:uid="{00000000-0005-0000-0000-000097030000}"/>
    <cellStyle name="Currency 2 2 3 3 2" xfId="132" xr:uid="{00000000-0005-0000-0000-000098030000}"/>
    <cellStyle name="Currency 2 2 3 3 2 2" xfId="254" xr:uid="{00000000-0005-0000-0000-000099030000}"/>
    <cellStyle name="Currency 2 2 3 3 2 2 2" xfId="483" xr:uid="{00000000-0005-0000-0000-00009A030000}"/>
    <cellStyle name="Currency 2 2 3 3 2 2 2 2" xfId="935" xr:uid="{00000000-0005-0000-0000-00009B030000}"/>
    <cellStyle name="Currency 2 2 3 3 2 2 2 2 2" xfId="1846" xr:uid="{00000000-0005-0000-0000-00009C030000}"/>
    <cellStyle name="Currency 2 2 3 3 2 2 2 2 3" xfId="2751" xr:uid="{00000000-0005-0000-0000-00009D030000}"/>
    <cellStyle name="Currency 2 2 3 3 2 2 2 3" xfId="1394" xr:uid="{00000000-0005-0000-0000-00009E030000}"/>
    <cellStyle name="Currency 2 2 3 3 2 2 2 4" xfId="2299" xr:uid="{00000000-0005-0000-0000-00009F030000}"/>
    <cellStyle name="Currency 2 2 3 3 2 2 3" xfId="709" xr:uid="{00000000-0005-0000-0000-0000A0030000}"/>
    <cellStyle name="Currency 2 2 3 3 2 2 3 2" xfId="1620" xr:uid="{00000000-0005-0000-0000-0000A1030000}"/>
    <cellStyle name="Currency 2 2 3 3 2 2 3 3" xfId="2525" xr:uid="{00000000-0005-0000-0000-0000A2030000}"/>
    <cellStyle name="Currency 2 2 3 3 2 2 4" xfId="1168" xr:uid="{00000000-0005-0000-0000-0000A3030000}"/>
    <cellStyle name="Currency 2 2 3 3 2 2 5" xfId="2073" xr:uid="{00000000-0005-0000-0000-0000A4030000}"/>
    <cellStyle name="Currency 2 2 3 3 2 3" xfId="370" xr:uid="{00000000-0005-0000-0000-0000A5030000}"/>
    <cellStyle name="Currency 2 2 3 3 2 3 2" xfId="822" xr:uid="{00000000-0005-0000-0000-0000A6030000}"/>
    <cellStyle name="Currency 2 2 3 3 2 3 2 2" xfId="1733" xr:uid="{00000000-0005-0000-0000-0000A7030000}"/>
    <cellStyle name="Currency 2 2 3 3 2 3 2 3" xfId="2638" xr:uid="{00000000-0005-0000-0000-0000A8030000}"/>
    <cellStyle name="Currency 2 2 3 3 2 3 3" xfId="1281" xr:uid="{00000000-0005-0000-0000-0000A9030000}"/>
    <cellStyle name="Currency 2 2 3 3 2 3 4" xfId="2186" xr:uid="{00000000-0005-0000-0000-0000AA030000}"/>
    <cellStyle name="Currency 2 2 3 3 2 4" xfId="596" xr:uid="{00000000-0005-0000-0000-0000AB030000}"/>
    <cellStyle name="Currency 2 2 3 3 2 4 2" xfId="1507" xr:uid="{00000000-0005-0000-0000-0000AC030000}"/>
    <cellStyle name="Currency 2 2 3 3 2 4 3" xfId="2412" xr:uid="{00000000-0005-0000-0000-0000AD030000}"/>
    <cellStyle name="Currency 2 2 3 3 2 5" xfId="1055" xr:uid="{00000000-0005-0000-0000-0000AE030000}"/>
    <cellStyle name="Currency 2 2 3 3 2 6" xfId="1960" xr:uid="{00000000-0005-0000-0000-0000AF030000}"/>
    <cellStyle name="Currency 2 2 3 3 3" xfId="200" xr:uid="{00000000-0005-0000-0000-0000B0030000}"/>
    <cellStyle name="Currency 2 2 3 3 3 2" xfId="429" xr:uid="{00000000-0005-0000-0000-0000B1030000}"/>
    <cellStyle name="Currency 2 2 3 3 3 2 2" xfId="881" xr:uid="{00000000-0005-0000-0000-0000B2030000}"/>
    <cellStyle name="Currency 2 2 3 3 3 2 2 2" xfId="1792" xr:uid="{00000000-0005-0000-0000-0000B3030000}"/>
    <cellStyle name="Currency 2 2 3 3 3 2 2 3" xfId="2697" xr:uid="{00000000-0005-0000-0000-0000B4030000}"/>
    <cellStyle name="Currency 2 2 3 3 3 2 3" xfId="1340" xr:uid="{00000000-0005-0000-0000-0000B5030000}"/>
    <cellStyle name="Currency 2 2 3 3 3 2 4" xfId="2245" xr:uid="{00000000-0005-0000-0000-0000B6030000}"/>
    <cellStyle name="Currency 2 2 3 3 3 3" xfId="655" xr:uid="{00000000-0005-0000-0000-0000B7030000}"/>
    <cellStyle name="Currency 2 2 3 3 3 3 2" xfId="1566" xr:uid="{00000000-0005-0000-0000-0000B8030000}"/>
    <cellStyle name="Currency 2 2 3 3 3 3 3" xfId="2471" xr:uid="{00000000-0005-0000-0000-0000B9030000}"/>
    <cellStyle name="Currency 2 2 3 3 3 4" xfId="1114" xr:uid="{00000000-0005-0000-0000-0000BA030000}"/>
    <cellStyle name="Currency 2 2 3 3 3 5" xfId="2019" xr:uid="{00000000-0005-0000-0000-0000BB030000}"/>
    <cellStyle name="Currency 2 2 3 3 4" xfId="316" xr:uid="{00000000-0005-0000-0000-0000BC030000}"/>
    <cellStyle name="Currency 2 2 3 3 4 2" xfId="768" xr:uid="{00000000-0005-0000-0000-0000BD030000}"/>
    <cellStyle name="Currency 2 2 3 3 4 2 2" xfId="1679" xr:uid="{00000000-0005-0000-0000-0000BE030000}"/>
    <cellStyle name="Currency 2 2 3 3 4 2 3" xfId="2584" xr:uid="{00000000-0005-0000-0000-0000BF030000}"/>
    <cellStyle name="Currency 2 2 3 3 4 3" xfId="1227" xr:uid="{00000000-0005-0000-0000-0000C0030000}"/>
    <cellStyle name="Currency 2 2 3 3 4 4" xfId="2132" xr:uid="{00000000-0005-0000-0000-0000C1030000}"/>
    <cellStyle name="Currency 2 2 3 3 5" xfId="542" xr:uid="{00000000-0005-0000-0000-0000C2030000}"/>
    <cellStyle name="Currency 2 2 3 3 5 2" xfId="1453" xr:uid="{00000000-0005-0000-0000-0000C3030000}"/>
    <cellStyle name="Currency 2 2 3 3 5 3" xfId="2358" xr:uid="{00000000-0005-0000-0000-0000C4030000}"/>
    <cellStyle name="Currency 2 2 3 3 6" xfId="1001" xr:uid="{00000000-0005-0000-0000-0000C5030000}"/>
    <cellStyle name="Currency 2 2 3 3 7" xfId="1906" xr:uid="{00000000-0005-0000-0000-0000C6030000}"/>
    <cellStyle name="Currency 2 2 3 4" xfId="96" xr:uid="{00000000-0005-0000-0000-0000C7030000}"/>
    <cellStyle name="Currency 2 2 3 4 2" xfId="218" xr:uid="{00000000-0005-0000-0000-0000C8030000}"/>
    <cellStyle name="Currency 2 2 3 4 2 2" xfId="447" xr:uid="{00000000-0005-0000-0000-0000C9030000}"/>
    <cellStyle name="Currency 2 2 3 4 2 2 2" xfId="899" xr:uid="{00000000-0005-0000-0000-0000CA030000}"/>
    <cellStyle name="Currency 2 2 3 4 2 2 2 2" xfId="1810" xr:uid="{00000000-0005-0000-0000-0000CB030000}"/>
    <cellStyle name="Currency 2 2 3 4 2 2 2 3" xfId="2715" xr:uid="{00000000-0005-0000-0000-0000CC030000}"/>
    <cellStyle name="Currency 2 2 3 4 2 2 3" xfId="1358" xr:uid="{00000000-0005-0000-0000-0000CD030000}"/>
    <cellStyle name="Currency 2 2 3 4 2 2 4" xfId="2263" xr:uid="{00000000-0005-0000-0000-0000CE030000}"/>
    <cellStyle name="Currency 2 2 3 4 2 3" xfId="673" xr:uid="{00000000-0005-0000-0000-0000CF030000}"/>
    <cellStyle name="Currency 2 2 3 4 2 3 2" xfId="1584" xr:uid="{00000000-0005-0000-0000-0000D0030000}"/>
    <cellStyle name="Currency 2 2 3 4 2 3 3" xfId="2489" xr:uid="{00000000-0005-0000-0000-0000D1030000}"/>
    <cellStyle name="Currency 2 2 3 4 2 4" xfId="1132" xr:uid="{00000000-0005-0000-0000-0000D2030000}"/>
    <cellStyle name="Currency 2 2 3 4 2 5" xfId="2037" xr:uid="{00000000-0005-0000-0000-0000D3030000}"/>
    <cellStyle name="Currency 2 2 3 4 3" xfId="334" xr:uid="{00000000-0005-0000-0000-0000D4030000}"/>
    <cellStyle name="Currency 2 2 3 4 3 2" xfId="786" xr:uid="{00000000-0005-0000-0000-0000D5030000}"/>
    <cellStyle name="Currency 2 2 3 4 3 2 2" xfId="1697" xr:uid="{00000000-0005-0000-0000-0000D6030000}"/>
    <cellStyle name="Currency 2 2 3 4 3 2 3" xfId="2602" xr:uid="{00000000-0005-0000-0000-0000D7030000}"/>
    <cellStyle name="Currency 2 2 3 4 3 3" xfId="1245" xr:uid="{00000000-0005-0000-0000-0000D8030000}"/>
    <cellStyle name="Currency 2 2 3 4 3 4" xfId="2150" xr:uid="{00000000-0005-0000-0000-0000D9030000}"/>
    <cellStyle name="Currency 2 2 3 4 4" xfId="560" xr:uid="{00000000-0005-0000-0000-0000DA030000}"/>
    <cellStyle name="Currency 2 2 3 4 4 2" xfId="1471" xr:uid="{00000000-0005-0000-0000-0000DB030000}"/>
    <cellStyle name="Currency 2 2 3 4 4 3" xfId="2376" xr:uid="{00000000-0005-0000-0000-0000DC030000}"/>
    <cellStyle name="Currency 2 2 3 4 5" xfId="1019" xr:uid="{00000000-0005-0000-0000-0000DD030000}"/>
    <cellStyle name="Currency 2 2 3 4 6" xfId="1924" xr:uid="{00000000-0005-0000-0000-0000DE030000}"/>
    <cellStyle name="Currency 2 2 3 5" xfId="164" xr:uid="{00000000-0005-0000-0000-0000DF030000}"/>
    <cellStyle name="Currency 2 2 3 5 2" xfId="393" xr:uid="{00000000-0005-0000-0000-0000E0030000}"/>
    <cellStyle name="Currency 2 2 3 5 2 2" xfId="845" xr:uid="{00000000-0005-0000-0000-0000E1030000}"/>
    <cellStyle name="Currency 2 2 3 5 2 2 2" xfId="1756" xr:uid="{00000000-0005-0000-0000-0000E2030000}"/>
    <cellStyle name="Currency 2 2 3 5 2 2 3" xfId="2661" xr:uid="{00000000-0005-0000-0000-0000E3030000}"/>
    <cellStyle name="Currency 2 2 3 5 2 3" xfId="1304" xr:uid="{00000000-0005-0000-0000-0000E4030000}"/>
    <cellStyle name="Currency 2 2 3 5 2 4" xfId="2209" xr:uid="{00000000-0005-0000-0000-0000E5030000}"/>
    <cellStyle name="Currency 2 2 3 5 3" xfId="619" xr:uid="{00000000-0005-0000-0000-0000E6030000}"/>
    <cellStyle name="Currency 2 2 3 5 3 2" xfId="1530" xr:uid="{00000000-0005-0000-0000-0000E7030000}"/>
    <cellStyle name="Currency 2 2 3 5 3 3" xfId="2435" xr:uid="{00000000-0005-0000-0000-0000E8030000}"/>
    <cellStyle name="Currency 2 2 3 5 4" xfId="1078" xr:uid="{00000000-0005-0000-0000-0000E9030000}"/>
    <cellStyle name="Currency 2 2 3 5 5" xfId="1983" xr:uid="{00000000-0005-0000-0000-0000EA030000}"/>
    <cellStyle name="Currency 2 2 3 6" xfId="280" xr:uid="{00000000-0005-0000-0000-0000EB030000}"/>
    <cellStyle name="Currency 2 2 3 6 2" xfId="732" xr:uid="{00000000-0005-0000-0000-0000EC030000}"/>
    <cellStyle name="Currency 2 2 3 6 2 2" xfId="1643" xr:uid="{00000000-0005-0000-0000-0000ED030000}"/>
    <cellStyle name="Currency 2 2 3 6 2 3" xfId="2548" xr:uid="{00000000-0005-0000-0000-0000EE030000}"/>
    <cellStyle name="Currency 2 2 3 6 3" xfId="1191" xr:uid="{00000000-0005-0000-0000-0000EF030000}"/>
    <cellStyle name="Currency 2 2 3 6 4" xfId="2096" xr:uid="{00000000-0005-0000-0000-0000F0030000}"/>
    <cellStyle name="Currency 2 2 3 7" xfId="506" xr:uid="{00000000-0005-0000-0000-0000F1030000}"/>
    <cellStyle name="Currency 2 2 3 7 2" xfId="1417" xr:uid="{00000000-0005-0000-0000-0000F2030000}"/>
    <cellStyle name="Currency 2 2 3 7 3" xfId="2322" xr:uid="{00000000-0005-0000-0000-0000F3030000}"/>
    <cellStyle name="Currency 2 2 3 8" xfId="965" xr:uid="{00000000-0005-0000-0000-0000F4030000}"/>
    <cellStyle name="Currency 2 2 3 9" xfId="1870" xr:uid="{00000000-0005-0000-0000-0000F5030000}"/>
    <cellStyle name="Currency 2 2 4" xfId="51" xr:uid="{00000000-0005-0000-0000-0000F6030000}"/>
    <cellStyle name="Currency 2 2 4 2" xfId="105" xr:uid="{00000000-0005-0000-0000-0000F7030000}"/>
    <cellStyle name="Currency 2 2 4 2 2" xfId="227" xr:uid="{00000000-0005-0000-0000-0000F8030000}"/>
    <cellStyle name="Currency 2 2 4 2 2 2" xfId="456" xr:uid="{00000000-0005-0000-0000-0000F9030000}"/>
    <cellStyle name="Currency 2 2 4 2 2 2 2" xfId="908" xr:uid="{00000000-0005-0000-0000-0000FA030000}"/>
    <cellStyle name="Currency 2 2 4 2 2 2 2 2" xfId="1819" xr:uid="{00000000-0005-0000-0000-0000FB030000}"/>
    <cellStyle name="Currency 2 2 4 2 2 2 2 3" xfId="2724" xr:uid="{00000000-0005-0000-0000-0000FC030000}"/>
    <cellStyle name="Currency 2 2 4 2 2 2 3" xfId="1367" xr:uid="{00000000-0005-0000-0000-0000FD030000}"/>
    <cellStyle name="Currency 2 2 4 2 2 2 4" xfId="2272" xr:uid="{00000000-0005-0000-0000-0000FE030000}"/>
    <cellStyle name="Currency 2 2 4 2 2 3" xfId="682" xr:uid="{00000000-0005-0000-0000-0000FF030000}"/>
    <cellStyle name="Currency 2 2 4 2 2 3 2" xfId="1593" xr:uid="{00000000-0005-0000-0000-000000040000}"/>
    <cellStyle name="Currency 2 2 4 2 2 3 3" xfId="2498" xr:uid="{00000000-0005-0000-0000-000001040000}"/>
    <cellStyle name="Currency 2 2 4 2 2 4" xfId="1141" xr:uid="{00000000-0005-0000-0000-000002040000}"/>
    <cellStyle name="Currency 2 2 4 2 2 5" xfId="2046" xr:uid="{00000000-0005-0000-0000-000003040000}"/>
    <cellStyle name="Currency 2 2 4 2 3" xfId="343" xr:uid="{00000000-0005-0000-0000-000004040000}"/>
    <cellStyle name="Currency 2 2 4 2 3 2" xfId="795" xr:uid="{00000000-0005-0000-0000-000005040000}"/>
    <cellStyle name="Currency 2 2 4 2 3 2 2" xfId="1706" xr:uid="{00000000-0005-0000-0000-000006040000}"/>
    <cellStyle name="Currency 2 2 4 2 3 2 3" xfId="2611" xr:uid="{00000000-0005-0000-0000-000007040000}"/>
    <cellStyle name="Currency 2 2 4 2 3 3" xfId="1254" xr:uid="{00000000-0005-0000-0000-000008040000}"/>
    <cellStyle name="Currency 2 2 4 2 3 4" xfId="2159" xr:uid="{00000000-0005-0000-0000-000009040000}"/>
    <cellStyle name="Currency 2 2 4 2 4" xfId="569" xr:uid="{00000000-0005-0000-0000-00000A040000}"/>
    <cellStyle name="Currency 2 2 4 2 4 2" xfId="1480" xr:uid="{00000000-0005-0000-0000-00000B040000}"/>
    <cellStyle name="Currency 2 2 4 2 4 3" xfId="2385" xr:uid="{00000000-0005-0000-0000-00000C040000}"/>
    <cellStyle name="Currency 2 2 4 2 5" xfId="1028" xr:uid="{00000000-0005-0000-0000-00000D040000}"/>
    <cellStyle name="Currency 2 2 4 2 6" xfId="1933" xr:uid="{00000000-0005-0000-0000-00000E040000}"/>
    <cellStyle name="Currency 2 2 4 3" xfId="173" xr:uid="{00000000-0005-0000-0000-00000F040000}"/>
    <cellStyle name="Currency 2 2 4 3 2" xfId="402" xr:uid="{00000000-0005-0000-0000-000010040000}"/>
    <cellStyle name="Currency 2 2 4 3 2 2" xfId="854" xr:uid="{00000000-0005-0000-0000-000011040000}"/>
    <cellStyle name="Currency 2 2 4 3 2 2 2" xfId="1765" xr:uid="{00000000-0005-0000-0000-000012040000}"/>
    <cellStyle name="Currency 2 2 4 3 2 2 3" xfId="2670" xr:uid="{00000000-0005-0000-0000-000013040000}"/>
    <cellStyle name="Currency 2 2 4 3 2 3" xfId="1313" xr:uid="{00000000-0005-0000-0000-000014040000}"/>
    <cellStyle name="Currency 2 2 4 3 2 4" xfId="2218" xr:uid="{00000000-0005-0000-0000-000015040000}"/>
    <cellStyle name="Currency 2 2 4 3 3" xfId="628" xr:uid="{00000000-0005-0000-0000-000016040000}"/>
    <cellStyle name="Currency 2 2 4 3 3 2" xfId="1539" xr:uid="{00000000-0005-0000-0000-000017040000}"/>
    <cellStyle name="Currency 2 2 4 3 3 3" xfId="2444" xr:uid="{00000000-0005-0000-0000-000018040000}"/>
    <cellStyle name="Currency 2 2 4 3 4" xfId="1087" xr:uid="{00000000-0005-0000-0000-000019040000}"/>
    <cellStyle name="Currency 2 2 4 3 5" xfId="1992" xr:uid="{00000000-0005-0000-0000-00001A040000}"/>
    <cellStyle name="Currency 2 2 4 4" xfId="289" xr:uid="{00000000-0005-0000-0000-00001B040000}"/>
    <cellStyle name="Currency 2 2 4 4 2" xfId="741" xr:uid="{00000000-0005-0000-0000-00001C040000}"/>
    <cellStyle name="Currency 2 2 4 4 2 2" xfId="1652" xr:uid="{00000000-0005-0000-0000-00001D040000}"/>
    <cellStyle name="Currency 2 2 4 4 2 3" xfId="2557" xr:uid="{00000000-0005-0000-0000-00001E040000}"/>
    <cellStyle name="Currency 2 2 4 4 3" xfId="1200" xr:uid="{00000000-0005-0000-0000-00001F040000}"/>
    <cellStyle name="Currency 2 2 4 4 4" xfId="2105" xr:uid="{00000000-0005-0000-0000-000020040000}"/>
    <cellStyle name="Currency 2 2 4 5" xfId="515" xr:uid="{00000000-0005-0000-0000-000021040000}"/>
    <cellStyle name="Currency 2 2 4 5 2" xfId="1426" xr:uid="{00000000-0005-0000-0000-000022040000}"/>
    <cellStyle name="Currency 2 2 4 5 3" xfId="2331" xr:uid="{00000000-0005-0000-0000-000023040000}"/>
    <cellStyle name="Currency 2 2 4 6" xfId="974" xr:uid="{00000000-0005-0000-0000-000024040000}"/>
    <cellStyle name="Currency 2 2 4 7" xfId="1879" xr:uid="{00000000-0005-0000-0000-000025040000}"/>
    <cellStyle name="Currency 2 2 5" xfId="69" xr:uid="{00000000-0005-0000-0000-000026040000}"/>
    <cellStyle name="Currency 2 2 5 2" xfId="123" xr:uid="{00000000-0005-0000-0000-000027040000}"/>
    <cellStyle name="Currency 2 2 5 2 2" xfId="245" xr:uid="{00000000-0005-0000-0000-000028040000}"/>
    <cellStyle name="Currency 2 2 5 2 2 2" xfId="474" xr:uid="{00000000-0005-0000-0000-000029040000}"/>
    <cellStyle name="Currency 2 2 5 2 2 2 2" xfId="926" xr:uid="{00000000-0005-0000-0000-00002A040000}"/>
    <cellStyle name="Currency 2 2 5 2 2 2 2 2" xfId="1837" xr:uid="{00000000-0005-0000-0000-00002B040000}"/>
    <cellStyle name="Currency 2 2 5 2 2 2 2 3" xfId="2742" xr:uid="{00000000-0005-0000-0000-00002C040000}"/>
    <cellStyle name="Currency 2 2 5 2 2 2 3" xfId="1385" xr:uid="{00000000-0005-0000-0000-00002D040000}"/>
    <cellStyle name="Currency 2 2 5 2 2 2 4" xfId="2290" xr:uid="{00000000-0005-0000-0000-00002E040000}"/>
    <cellStyle name="Currency 2 2 5 2 2 3" xfId="700" xr:uid="{00000000-0005-0000-0000-00002F040000}"/>
    <cellStyle name="Currency 2 2 5 2 2 3 2" xfId="1611" xr:uid="{00000000-0005-0000-0000-000030040000}"/>
    <cellStyle name="Currency 2 2 5 2 2 3 3" xfId="2516" xr:uid="{00000000-0005-0000-0000-000031040000}"/>
    <cellStyle name="Currency 2 2 5 2 2 4" xfId="1159" xr:uid="{00000000-0005-0000-0000-000032040000}"/>
    <cellStyle name="Currency 2 2 5 2 2 5" xfId="2064" xr:uid="{00000000-0005-0000-0000-000033040000}"/>
    <cellStyle name="Currency 2 2 5 2 3" xfId="361" xr:uid="{00000000-0005-0000-0000-000034040000}"/>
    <cellStyle name="Currency 2 2 5 2 3 2" xfId="813" xr:uid="{00000000-0005-0000-0000-000035040000}"/>
    <cellStyle name="Currency 2 2 5 2 3 2 2" xfId="1724" xr:uid="{00000000-0005-0000-0000-000036040000}"/>
    <cellStyle name="Currency 2 2 5 2 3 2 3" xfId="2629" xr:uid="{00000000-0005-0000-0000-000037040000}"/>
    <cellStyle name="Currency 2 2 5 2 3 3" xfId="1272" xr:uid="{00000000-0005-0000-0000-000038040000}"/>
    <cellStyle name="Currency 2 2 5 2 3 4" xfId="2177" xr:uid="{00000000-0005-0000-0000-000039040000}"/>
    <cellStyle name="Currency 2 2 5 2 4" xfId="587" xr:uid="{00000000-0005-0000-0000-00003A040000}"/>
    <cellStyle name="Currency 2 2 5 2 4 2" xfId="1498" xr:uid="{00000000-0005-0000-0000-00003B040000}"/>
    <cellStyle name="Currency 2 2 5 2 4 3" xfId="2403" xr:uid="{00000000-0005-0000-0000-00003C040000}"/>
    <cellStyle name="Currency 2 2 5 2 5" xfId="1046" xr:uid="{00000000-0005-0000-0000-00003D040000}"/>
    <cellStyle name="Currency 2 2 5 2 6" xfId="1951" xr:uid="{00000000-0005-0000-0000-00003E040000}"/>
    <cellStyle name="Currency 2 2 5 3" xfId="191" xr:uid="{00000000-0005-0000-0000-00003F040000}"/>
    <cellStyle name="Currency 2 2 5 3 2" xfId="420" xr:uid="{00000000-0005-0000-0000-000040040000}"/>
    <cellStyle name="Currency 2 2 5 3 2 2" xfId="872" xr:uid="{00000000-0005-0000-0000-000041040000}"/>
    <cellStyle name="Currency 2 2 5 3 2 2 2" xfId="1783" xr:uid="{00000000-0005-0000-0000-000042040000}"/>
    <cellStyle name="Currency 2 2 5 3 2 2 3" xfId="2688" xr:uid="{00000000-0005-0000-0000-000043040000}"/>
    <cellStyle name="Currency 2 2 5 3 2 3" xfId="1331" xr:uid="{00000000-0005-0000-0000-000044040000}"/>
    <cellStyle name="Currency 2 2 5 3 2 4" xfId="2236" xr:uid="{00000000-0005-0000-0000-000045040000}"/>
    <cellStyle name="Currency 2 2 5 3 3" xfId="646" xr:uid="{00000000-0005-0000-0000-000046040000}"/>
    <cellStyle name="Currency 2 2 5 3 3 2" xfId="1557" xr:uid="{00000000-0005-0000-0000-000047040000}"/>
    <cellStyle name="Currency 2 2 5 3 3 3" xfId="2462" xr:uid="{00000000-0005-0000-0000-000048040000}"/>
    <cellStyle name="Currency 2 2 5 3 4" xfId="1105" xr:uid="{00000000-0005-0000-0000-000049040000}"/>
    <cellStyle name="Currency 2 2 5 3 5" xfId="2010" xr:uid="{00000000-0005-0000-0000-00004A040000}"/>
    <cellStyle name="Currency 2 2 5 4" xfId="307" xr:uid="{00000000-0005-0000-0000-00004B040000}"/>
    <cellStyle name="Currency 2 2 5 4 2" xfId="759" xr:uid="{00000000-0005-0000-0000-00004C040000}"/>
    <cellStyle name="Currency 2 2 5 4 2 2" xfId="1670" xr:uid="{00000000-0005-0000-0000-00004D040000}"/>
    <cellStyle name="Currency 2 2 5 4 2 3" xfId="2575" xr:uid="{00000000-0005-0000-0000-00004E040000}"/>
    <cellStyle name="Currency 2 2 5 4 3" xfId="1218" xr:uid="{00000000-0005-0000-0000-00004F040000}"/>
    <cellStyle name="Currency 2 2 5 4 4" xfId="2123" xr:uid="{00000000-0005-0000-0000-000050040000}"/>
    <cellStyle name="Currency 2 2 5 5" xfId="533" xr:uid="{00000000-0005-0000-0000-000051040000}"/>
    <cellStyle name="Currency 2 2 5 5 2" xfId="1444" xr:uid="{00000000-0005-0000-0000-000052040000}"/>
    <cellStyle name="Currency 2 2 5 5 3" xfId="2349" xr:uid="{00000000-0005-0000-0000-000053040000}"/>
    <cellStyle name="Currency 2 2 5 6" xfId="992" xr:uid="{00000000-0005-0000-0000-000054040000}"/>
    <cellStyle name="Currency 2 2 5 7" xfId="1897" xr:uid="{00000000-0005-0000-0000-000055040000}"/>
    <cellStyle name="Currency 2 2 6" xfId="87" xr:uid="{00000000-0005-0000-0000-000056040000}"/>
    <cellStyle name="Currency 2 2 6 2" xfId="209" xr:uid="{00000000-0005-0000-0000-000057040000}"/>
    <cellStyle name="Currency 2 2 6 2 2" xfId="438" xr:uid="{00000000-0005-0000-0000-000058040000}"/>
    <cellStyle name="Currency 2 2 6 2 2 2" xfId="890" xr:uid="{00000000-0005-0000-0000-000059040000}"/>
    <cellStyle name="Currency 2 2 6 2 2 2 2" xfId="1801" xr:uid="{00000000-0005-0000-0000-00005A040000}"/>
    <cellStyle name="Currency 2 2 6 2 2 2 3" xfId="2706" xr:uid="{00000000-0005-0000-0000-00005B040000}"/>
    <cellStyle name="Currency 2 2 6 2 2 3" xfId="1349" xr:uid="{00000000-0005-0000-0000-00005C040000}"/>
    <cellStyle name="Currency 2 2 6 2 2 4" xfId="2254" xr:uid="{00000000-0005-0000-0000-00005D040000}"/>
    <cellStyle name="Currency 2 2 6 2 3" xfId="664" xr:uid="{00000000-0005-0000-0000-00005E040000}"/>
    <cellStyle name="Currency 2 2 6 2 3 2" xfId="1575" xr:uid="{00000000-0005-0000-0000-00005F040000}"/>
    <cellStyle name="Currency 2 2 6 2 3 3" xfId="2480" xr:uid="{00000000-0005-0000-0000-000060040000}"/>
    <cellStyle name="Currency 2 2 6 2 4" xfId="1123" xr:uid="{00000000-0005-0000-0000-000061040000}"/>
    <cellStyle name="Currency 2 2 6 2 5" xfId="2028" xr:uid="{00000000-0005-0000-0000-000062040000}"/>
    <cellStyle name="Currency 2 2 6 3" xfId="325" xr:uid="{00000000-0005-0000-0000-000063040000}"/>
    <cellStyle name="Currency 2 2 6 3 2" xfId="777" xr:uid="{00000000-0005-0000-0000-000064040000}"/>
    <cellStyle name="Currency 2 2 6 3 2 2" xfId="1688" xr:uid="{00000000-0005-0000-0000-000065040000}"/>
    <cellStyle name="Currency 2 2 6 3 2 3" xfId="2593" xr:uid="{00000000-0005-0000-0000-000066040000}"/>
    <cellStyle name="Currency 2 2 6 3 3" xfId="1236" xr:uid="{00000000-0005-0000-0000-000067040000}"/>
    <cellStyle name="Currency 2 2 6 3 4" xfId="2141" xr:uid="{00000000-0005-0000-0000-000068040000}"/>
    <cellStyle name="Currency 2 2 6 4" xfId="551" xr:uid="{00000000-0005-0000-0000-000069040000}"/>
    <cellStyle name="Currency 2 2 6 4 2" xfId="1462" xr:uid="{00000000-0005-0000-0000-00006A040000}"/>
    <cellStyle name="Currency 2 2 6 4 3" xfId="2367" xr:uid="{00000000-0005-0000-0000-00006B040000}"/>
    <cellStyle name="Currency 2 2 6 5" xfId="1010" xr:uid="{00000000-0005-0000-0000-00006C040000}"/>
    <cellStyle name="Currency 2 2 6 6" xfId="1915" xr:uid="{00000000-0005-0000-0000-00006D040000}"/>
    <cellStyle name="Currency 2 2 7" xfId="155" xr:uid="{00000000-0005-0000-0000-00006E040000}"/>
    <cellStyle name="Currency 2 2 7 2" xfId="384" xr:uid="{00000000-0005-0000-0000-00006F040000}"/>
    <cellStyle name="Currency 2 2 7 2 2" xfId="836" xr:uid="{00000000-0005-0000-0000-000070040000}"/>
    <cellStyle name="Currency 2 2 7 2 2 2" xfId="1747" xr:uid="{00000000-0005-0000-0000-000071040000}"/>
    <cellStyle name="Currency 2 2 7 2 2 3" xfId="2652" xr:uid="{00000000-0005-0000-0000-000072040000}"/>
    <cellStyle name="Currency 2 2 7 2 3" xfId="1295" xr:uid="{00000000-0005-0000-0000-000073040000}"/>
    <cellStyle name="Currency 2 2 7 2 4" xfId="2200" xr:uid="{00000000-0005-0000-0000-000074040000}"/>
    <cellStyle name="Currency 2 2 7 3" xfId="610" xr:uid="{00000000-0005-0000-0000-000075040000}"/>
    <cellStyle name="Currency 2 2 7 3 2" xfId="1521" xr:uid="{00000000-0005-0000-0000-000076040000}"/>
    <cellStyle name="Currency 2 2 7 3 3" xfId="2426" xr:uid="{00000000-0005-0000-0000-000077040000}"/>
    <cellStyle name="Currency 2 2 7 4" xfId="1069" xr:uid="{00000000-0005-0000-0000-000078040000}"/>
    <cellStyle name="Currency 2 2 7 5" xfId="1974" xr:uid="{00000000-0005-0000-0000-000079040000}"/>
    <cellStyle name="Currency 2 2 8" xfId="271" xr:uid="{00000000-0005-0000-0000-00007A040000}"/>
    <cellStyle name="Currency 2 2 8 2" xfId="723" xr:uid="{00000000-0005-0000-0000-00007B040000}"/>
    <cellStyle name="Currency 2 2 8 2 2" xfId="1634" xr:uid="{00000000-0005-0000-0000-00007C040000}"/>
    <cellStyle name="Currency 2 2 8 2 3" xfId="2539" xr:uid="{00000000-0005-0000-0000-00007D040000}"/>
    <cellStyle name="Currency 2 2 8 3" xfId="1182" xr:uid="{00000000-0005-0000-0000-00007E040000}"/>
    <cellStyle name="Currency 2 2 8 4" xfId="2087" xr:uid="{00000000-0005-0000-0000-00007F040000}"/>
    <cellStyle name="Currency 2 2 9" xfId="497" xr:uid="{00000000-0005-0000-0000-000080040000}"/>
    <cellStyle name="Currency 2 2 9 2" xfId="1408" xr:uid="{00000000-0005-0000-0000-000081040000}"/>
    <cellStyle name="Currency 2 2 9 3" xfId="2313" xr:uid="{00000000-0005-0000-0000-000082040000}"/>
    <cellStyle name="Currency 2 3" xfId="949" xr:uid="{00000000-0005-0000-0000-000083040000}"/>
    <cellStyle name="Hipervínculo" xfId="33" builtinId="8"/>
    <cellStyle name="Hipervínculo 2" xfId="139" xr:uid="{00000000-0005-0000-0000-000085040000}"/>
    <cellStyle name="Hipervínculo 3" xfId="144" xr:uid="{00000000-0005-0000-0000-000086040000}"/>
    <cellStyle name="Millares 2" xfId="19" xr:uid="{00000000-0005-0000-0000-000087040000}"/>
    <cellStyle name="Millares 2 2" xfId="27" xr:uid="{00000000-0005-0000-0000-000088040000}"/>
    <cellStyle name="Millares 2 2 10" xfId="953" xr:uid="{00000000-0005-0000-0000-000089040000}"/>
    <cellStyle name="Millares 2 2 11" xfId="1858" xr:uid="{00000000-0005-0000-0000-00008A040000}"/>
    <cellStyle name="Millares 2 2 2" xfId="35" xr:uid="{00000000-0005-0000-0000-00008B040000}"/>
    <cellStyle name="Millares 2 2 2 10" xfId="1863" xr:uid="{00000000-0005-0000-0000-00008C040000}"/>
    <cellStyle name="Millares 2 2 2 2" xfId="44" xr:uid="{00000000-0005-0000-0000-00008D040000}"/>
    <cellStyle name="Millares 2 2 2 2 2" xfId="62" xr:uid="{00000000-0005-0000-0000-00008E040000}"/>
    <cellStyle name="Millares 2 2 2 2 2 2" xfId="116" xr:uid="{00000000-0005-0000-0000-00008F040000}"/>
    <cellStyle name="Millares 2 2 2 2 2 2 2" xfId="238" xr:uid="{00000000-0005-0000-0000-000090040000}"/>
    <cellStyle name="Millares 2 2 2 2 2 2 2 2" xfId="467" xr:uid="{00000000-0005-0000-0000-000091040000}"/>
    <cellStyle name="Millares 2 2 2 2 2 2 2 2 2" xfId="919" xr:uid="{00000000-0005-0000-0000-000092040000}"/>
    <cellStyle name="Millares 2 2 2 2 2 2 2 2 2 2" xfId="1830" xr:uid="{00000000-0005-0000-0000-000093040000}"/>
    <cellStyle name="Millares 2 2 2 2 2 2 2 2 2 3" xfId="2735" xr:uid="{00000000-0005-0000-0000-000094040000}"/>
    <cellStyle name="Millares 2 2 2 2 2 2 2 2 3" xfId="1378" xr:uid="{00000000-0005-0000-0000-000095040000}"/>
    <cellStyle name="Millares 2 2 2 2 2 2 2 2 4" xfId="2283" xr:uid="{00000000-0005-0000-0000-000096040000}"/>
    <cellStyle name="Millares 2 2 2 2 2 2 2 3" xfId="693" xr:uid="{00000000-0005-0000-0000-000097040000}"/>
    <cellStyle name="Millares 2 2 2 2 2 2 2 3 2" xfId="1604" xr:uid="{00000000-0005-0000-0000-000098040000}"/>
    <cellStyle name="Millares 2 2 2 2 2 2 2 3 3" xfId="2509" xr:uid="{00000000-0005-0000-0000-000099040000}"/>
    <cellStyle name="Millares 2 2 2 2 2 2 2 4" xfId="1152" xr:uid="{00000000-0005-0000-0000-00009A040000}"/>
    <cellStyle name="Millares 2 2 2 2 2 2 2 5" xfId="2057" xr:uid="{00000000-0005-0000-0000-00009B040000}"/>
    <cellStyle name="Millares 2 2 2 2 2 2 3" xfId="354" xr:uid="{00000000-0005-0000-0000-00009C040000}"/>
    <cellStyle name="Millares 2 2 2 2 2 2 3 2" xfId="806" xr:uid="{00000000-0005-0000-0000-00009D040000}"/>
    <cellStyle name="Millares 2 2 2 2 2 2 3 2 2" xfId="1717" xr:uid="{00000000-0005-0000-0000-00009E040000}"/>
    <cellStyle name="Millares 2 2 2 2 2 2 3 2 3" xfId="2622" xr:uid="{00000000-0005-0000-0000-00009F040000}"/>
    <cellStyle name="Millares 2 2 2 2 2 2 3 3" xfId="1265" xr:uid="{00000000-0005-0000-0000-0000A0040000}"/>
    <cellStyle name="Millares 2 2 2 2 2 2 3 4" xfId="2170" xr:uid="{00000000-0005-0000-0000-0000A1040000}"/>
    <cellStyle name="Millares 2 2 2 2 2 2 4" xfId="580" xr:uid="{00000000-0005-0000-0000-0000A2040000}"/>
    <cellStyle name="Millares 2 2 2 2 2 2 4 2" xfId="1491" xr:uid="{00000000-0005-0000-0000-0000A3040000}"/>
    <cellStyle name="Millares 2 2 2 2 2 2 4 3" xfId="2396" xr:uid="{00000000-0005-0000-0000-0000A4040000}"/>
    <cellStyle name="Millares 2 2 2 2 2 2 5" xfId="1039" xr:uid="{00000000-0005-0000-0000-0000A5040000}"/>
    <cellStyle name="Millares 2 2 2 2 2 2 6" xfId="1944" xr:uid="{00000000-0005-0000-0000-0000A6040000}"/>
    <cellStyle name="Millares 2 2 2 2 2 3" xfId="184" xr:uid="{00000000-0005-0000-0000-0000A7040000}"/>
    <cellStyle name="Millares 2 2 2 2 2 3 2" xfId="413" xr:uid="{00000000-0005-0000-0000-0000A8040000}"/>
    <cellStyle name="Millares 2 2 2 2 2 3 2 2" xfId="865" xr:uid="{00000000-0005-0000-0000-0000A9040000}"/>
    <cellStyle name="Millares 2 2 2 2 2 3 2 2 2" xfId="1776" xr:uid="{00000000-0005-0000-0000-0000AA040000}"/>
    <cellStyle name="Millares 2 2 2 2 2 3 2 2 3" xfId="2681" xr:uid="{00000000-0005-0000-0000-0000AB040000}"/>
    <cellStyle name="Millares 2 2 2 2 2 3 2 3" xfId="1324" xr:uid="{00000000-0005-0000-0000-0000AC040000}"/>
    <cellStyle name="Millares 2 2 2 2 2 3 2 4" xfId="2229" xr:uid="{00000000-0005-0000-0000-0000AD040000}"/>
    <cellStyle name="Millares 2 2 2 2 2 3 3" xfId="639" xr:uid="{00000000-0005-0000-0000-0000AE040000}"/>
    <cellStyle name="Millares 2 2 2 2 2 3 3 2" xfId="1550" xr:uid="{00000000-0005-0000-0000-0000AF040000}"/>
    <cellStyle name="Millares 2 2 2 2 2 3 3 3" xfId="2455" xr:uid="{00000000-0005-0000-0000-0000B0040000}"/>
    <cellStyle name="Millares 2 2 2 2 2 3 4" xfId="1098" xr:uid="{00000000-0005-0000-0000-0000B1040000}"/>
    <cellStyle name="Millares 2 2 2 2 2 3 5" xfId="2003" xr:uid="{00000000-0005-0000-0000-0000B2040000}"/>
    <cellStyle name="Millares 2 2 2 2 2 4" xfId="300" xr:uid="{00000000-0005-0000-0000-0000B3040000}"/>
    <cellStyle name="Millares 2 2 2 2 2 4 2" xfId="752" xr:uid="{00000000-0005-0000-0000-0000B4040000}"/>
    <cellStyle name="Millares 2 2 2 2 2 4 2 2" xfId="1663" xr:uid="{00000000-0005-0000-0000-0000B5040000}"/>
    <cellStyle name="Millares 2 2 2 2 2 4 2 3" xfId="2568" xr:uid="{00000000-0005-0000-0000-0000B6040000}"/>
    <cellStyle name="Millares 2 2 2 2 2 4 3" xfId="1211" xr:uid="{00000000-0005-0000-0000-0000B7040000}"/>
    <cellStyle name="Millares 2 2 2 2 2 4 4" xfId="2116" xr:uid="{00000000-0005-0000-0000-0000B8040000}"/>
    <cellStyle name="Millares 2 2 2 2 2 5" xfId="526" xr:uid="{00000000-0005-0000-0000-0000B9040000}"/>
    <cellStyle name="Millares 2 2 2 2 2 5 2" xfId="1437" xr:uid="{00000000-0005-0000-0000-0000BA040000}"/>
    <cellStyle name="Millares 2 2 2 2 2 5 3" xfId="2342" xr:uid="{00000000-0005-0000-0000-0000BB040000}"/>
    <cellStyle name="Millares 2 2 2 2 2 6" xfId="985" xr:uid="{00000000-0005-0000-0000-0000BC040000}"/>
    <cellStyle name="Millares 2 2 2 2 2 7" xfId="1890" xr:uid="{00000000-0005-0000-0000-0000BD040000}"/>
    <cellStyle name="Millares 2 2 2 2 3" xfId="80" xr:uid="{00000000-0005-0000-0000-0000BE040000}"/>
    <cellStyle name="Millares 2 2 2 2 3 2" xfId="134" xr:uid="{00000000-0005-0000-0000-0000BF040000}"/>
    <cellStyle name="Millares 2 2 2 2 3 2 2" xfId="256" xr:uid="{00000000-0005-0000-0000-0000C0040000}"/>
    <cellStyle name="Millares 2 2 2 2 3 2 2 2" xfId="485" xr:uid="{00000000-0005-0000-0000-0000C1040000}"/>
    <cellStyle name="Millares 2 2 2 2 3 2 2 2 2" xfId="937" xr:uid="{00000000-0005-0000-0000-0000C2040000}"/>
    <cellStyle name="Millares 2 2 2 2 3 2 2 2 2 2" xfId="1848" xr:uid="{00000000-0005-0000-0000-0000C3040000}"/>
    <cellStyle name="Millares 2 2 2 2 3 2 2 2 2 3" xfId="2753" xr:uid="{00000000-0005-0000-0000-0000C4040000}"/>
    <cellStyle name="Millares 2 2 2 2 3 2 2 2 3" xfId="1396" xr:uid="{00000000-0005-0000-0000-0000C5040000}"/>
    <cellStyle name="Millares 2 2 2 2 3 2 2 2 4" xfId="2301" xr:uid="{00000000-0005-0000-0000-0000C6040000}"/>
    <cellStyle name="Millares 2 2 2 2 3 2 2 3" xfId="711" xr:uid="{00000000-0005-0000-0000-0000C7040000}"/>
    <cellStyle name="Millares 2 2 2 2 3 2 2 3 2" xfId="1622" xr:uid="{00000000-0005-0000-0000-0000C8040000}"/>
    <cellStyle name="Millares 2 2 2 2 3 2 2 3 3" xfId="2527" xr:uid="{00000000-0005-0000-0000-0000C9040000}"/>
    <cellStyle name="Millares 2 2 2 2 3 2 2 4" xfId="1170" xr:uid="{00000000-0005-0000-0000-0000CA040000}"/>
    <cellStyle name="Millares 2 2 2 2 3 2 2 5" xfId="2075" xr:uid="{00000000-0005-0000-0000-0000CB040000}"/>
    <cellStyle name="Millares 2 2 2 2 3 2 3" xfId="372" xr:uid="{00000000-0005-0000-0000-0000CC040000}"/>
    <cellStyle name="Millares 2 2 2 2 3 2 3 2" xfId="824" xr:uid="{00000000-0005-0000-0000-0000CD040000}"/>
    <cellStyle name="Millares 2 2 2 2 3 2 3 2 2" xfId="1735" xr:uid="{00000000-0005-0000-0000-0000CE040000}"/>
    <cellStyle name="Millares 2 2 2 2 3 2 3 2 3" xfId="2640" xr:uid="{00000000-0005-0000-0000-0000CF040000}"/>
    <cellStyle name="Millares 2 2 2 2 3 2 3 3" xfId="1283" xr:uid="{00000000-0005-0000-0000-0000D0040000}"/>
    <cellStyle name="Millares 2 2 2 2 3 2 3 4" xfId="2188" xr:uid="{00000000-0005-0000-0000-0000D1040000}"/>
    <cellStyle name="Millares 2 2 2 2 3 2 4" xfId="598" xr:uid="{00000000-0005-0000-0000-0000D2040000}"/>
    <cellStyle name="Millares 2 2 2 2 3 2 4 2" xfId="1509" xr:uid="{00000000-0005-0000-0000-0000D3040000}"/>
    <cellStyle name="Millares 2 2 2 2 3 2 4 3" xfId="2414" xr:uid="{00000000-0005-0000-0000-0000D4040000}"/>
    <cellStyle name="Millares 2 2 2 2 3 2 5" xfId="1057" xr:uid="{00000000-0005-0000-0000-0000D5040000}"/>
    <cellStyle name="Millares 2 2 2 2 3 2 6" xfId="1962" xr:uid="{00000000-0005-0000-0000-0000D6040000}"/>
    <cellStyle name="Millares 2 2 2 2 3 3" xfId="202" xr:uid="{00000000-0005-0000-0000-0000D7040000}"/>
    <cellStyle name="Millares 2 2 2 2 3 3 2" xfId="431" xr:uid="{00000000-0005-0000-0000-0000D8040000}"/>
    <cellStyle name="Millares 2 2 2 2 3 3 2 2" xfId="883" xr:uid="{00000000-0005-0000-0000-0000D9040000}"/>
    <cellStyle name="Millares 2 2 2 2 3 3 2 2 2" xfId="1794" xr:uid="{00000000-0005-0000-0000-0000DA040000}"/>
    <cellStyle name="Millares 2 2 2 2 3 3 2 2 3" xfId="2699" xr:uid="{00000000-0005-0000-0000-0000DB040000}"/>
    <cellStyle name="Millares 2 2 2 2 3 3 2 3" xfId="1342" xr:uid="{00000000-0005-0000-0000-0000DC040000}"/>
    <cellStyle name="Millares 2 2 2 2 3 3 2 4" xfId="2247" xr:uid="{00000000-0005-0000-0000-0000DD040000}"/>
    <cellStyle name="Millares 2 2 2 2 3 3 3" xfId="657" xr:uid="{00000000-0005-0000-0000-0000DE040000}"/>
    <cellStyle name="Millares 2 2 2 2 3 3 3 2" xfId="1568" xr:uid="{00000000-0005-0000-0000-0000DF040000}"/>
    <cellStyle name="Millares 2 2 2 2 3 3 3 3" xfId="2473" xr:uid="{00000000-0005-0000-0000-0000E0040000}"/>
    <cellStyle name="Millares 2 2 2 2 3 3 4" xfId="1116" xr:uid="{00000000-0005-0000-0000-0000E1040000}"/>
    <cellStyle name="Millares 2 2 2 2 3 3 5" xfId="2021" xr:uid="{00000000-0005-0000-0000-0000E2040000}"/>
    <cellStyle name="Millares 2 2 2 2 3 4" xfId="318" xr:uid="{00000000-0005-0000-0000-0000E3040000}"/>
    <cellStyle name="Millares 2 2 2 2 3 4 2" xfId="770" xr:uid="{00000000-0005-0000-0000-0000E4040000}"/>
    <cellStyle name="Millares 2 2 2 2 3 4 2 2" xfId="1681" xr:uid="{00000000-0005-0000-0000-0000E5040000}"/>
    <cellStyle name="Millares 2 2 2 2 3 4 2 3" xfId="2586" xr:uid="{00000000-0005-0000-0000-0000E6040000}"/>
    <cellStyle name="Millares 2 2 2 2 3 4 3" xfId="1229" xr:uid="{00000000-0005-0000-0000-0000E7040000}"/>
    <cellStyle name="Millares 2 2 2 2 3 4 4" xfId="2134" xr:uid="{00000000-0005-0000-0000-0000E8040000}"/>
    <cellStyle name="Millares 2 2 2 2 3 5" xfId="544" xr:uid="{00000000-0005-0000-0000-0000E9040000}"/>
    <cellStyle name="Millares 2 2 2 2 3 5 2" xfId="1455" xr:uid="{00000000-0005-0000-0000-0000EA040000}"/>
    <cellStyle name="Millares 2 2 2 2 3 5 3" xfId="2360" xr:uid="{00000000-0005-0000-0000-0000EB040000}"/>
    <cellStyle name="Millares 2 2 2 2 3 6" xfId="1003" xr:uid="{00000000-0005-0000-0000-0000EC040000}"/>
    <cellStyle name="Millares 2 2 2 2 3 7" xfId="1908" xr:uid="{00000000-0005-0000-0000-0000ED040000}"/>
    <cellStyle name="Millares 2 2 2 2 4" xfId="98" xr:uid="{00000000-0005-0000-0000-0000EE040000}"/>
    <cellStyle name="Millares 2 2 2 2 4 2" xfId="220" xr:uid="{00000000-0005-0000-0000-0000EF040000}"/>
    <cellStyle name="Millares 2 2 2 2 4 2 2" xfId="449" xr:uid="{00000000-0005-0000-0000-0000F0040000}"/>
    <cellStyle name="Millares 2 2 2 2 4 2 2 2" xfId="901" xr:uid="{00000000-0005-0000-0000-0000F1040000}"/>
    <cellStyle name="Millares 2 2 2 2 4 2 2 2 2" xfId="1812" xr:uid="{00000000-0005-0000-0000-0000F2040000}"/>
    <cellStyle name="Millares 2 2 2 2 4 2 2 2 3" xfId="2717" xr:uid="{00000000-0005-0000-0000-0000F3040000}"/>
    <cellStyle name="Millares 2 2 2 2 4 2 2 3" xfId="1360" xr:uid="{00000000-0005-0000-0000-0000F4040000}"/>
    <cellStyle name="Millares 2 2 2 2 4 2 2 4" xfId="2265" xr:uid="{00000000-0005-0000-0000-0000F5040000}"/>
    <cellStyle name="Millares 2 2 2 2 4 2 3" xfId="675" xr:uid="{00000000-0005-0000-0000-0000F6040000}"/>
    <cellStyle name="Millares 2 2 2 2 4 2 3 2" xfId="1586" xr:uid="{00000000-0005-0000-0000-0000F7040000}"/>
    <cellStyle name="Millares 2 2 2 2 4 2 3 3" xfId="2491" xr:uid="{00000000-0005-0000-0000-0000F8040000}"/>
    <cellStyle name="Millares 2 2 2 2 4 2 4" xfId="1134" xr:uid="{00000000-0005-0000-0000-0000F9040000}"/>
    <cellStyle name="Millares 2 2 2 2 4 2 5" xfId="2039" xr:uid="{00000000-0005-0000-0000-0000FA040000}"/>
    <cellStyle name="Millares 2 2 2 2 4 3" xfId="336" xr:uid="{00000000-0005-0000-0000-0000FB040000}"/>
    <cellStyle name="Millares 2 2 2 2 4 3 2" xfId="788" xr:uid="{00000000-0005-0000-0000-0000FC040000}"/>
    <cellStyle name="Millares 2 2 2 2 4 3 2 2" xfId="1699" xr:uid="{00000000-0005-0000-0000-0000FD040000}"/>
    <cellStyle name="Millares 2 2 2 2 4 3 2 3" xfId="2604" xr:uid="{00000000-0005-0000-0000-0000FE040000}"/>
    <cellStyle name="Millares 2 2 2 2 4 3 3" xfId="1247" xr:uid="{00000000-0005-0000-0000-0000FF040000}"/>
    <cellStyle name="Millares 2 2 2 2 4 3 4" xfId="2152" xr:uid="{00000000-0005-0000-0000-000000050000}"/>
    <cellStyle name="Millares 2 2 2 2 4 4" xfId="562" xr:uid="{00000000-0005-0000-0000-000001050000}"/>
    <cellStyle name="Millares 2 2 2 2 4 4 2" xfId="1473" xr:uid="{00000000-0005-0000-0000-000002050000}"/>
    <cellStyle name="Millares 2 2 2 2 4 4 3" xfId="2378" xr:uid="{00000000-0005-0000-0000-000003050000}"/>
    <cellStyle name="Millares 2 2 2 2 4 5" xfId="1021" xr:uid="{00000000-0005-0000-0000-000004050000}"/>
    <cellStyle name="Millares 2 2 2 2 4 6" xfId="1926" xr:uid="{00000000-0005-0000-0000-000005050000}"/>
    <cellStyle name="Millares 2 2 2 2 5" xfId="166" xr:uid="{00000000-0005-0000-0000-000006050000}"/>
    <cellStyle name="Millares 2 2 2 2 5 2" xfId="395" xr:uid="{00000000-0005-0000-0000-000007050000}"/>
    <cellStyle name="Millares 2 2 2 2 5 2 2" xfId="847" xr:uid="{00000000-0005-0000-0000-000008050000}"/>
    <cellStyle name="Millares 2 2 2 2 5 2 2 2" xfId="1758" xr:uid="{00000000-0005-0000-0000-000009050000}"/>
    <cellStyle name="Millares 2 2 2 2 5 2 2 3" xfId="2663" xr:uid="{00000000-0005-0000-0000-00000A050000}"/>
    <cellStyle name="Millares 2 2 2 2 5 2 3" xfId="1306" xr:uid="{00000000-0005-0000-0000-00000B050000}"/>
    <cellStyle name="Millares 2 2 2 2 5 2 4" xfId="2211" xr:uid="{00000000-0005-0000-0000-00000C050000}"/>
    <cellStyle name="Millares 2 2 2 2 5 3" xfId="621" xr:uid="{00000000-0005-0000-0000-00000D050000}"/>
    <cellStyle name="Millares 2 2 2 2 5 3 2" xfId="1532" xr:uid="{00000000-0005-0000-0000-00000E050000}"/>
    <cellStyle name="Millares 2 2 2 2 5 3 3" xfId="2437" xr:uid="{00000000-0005-0000-0000-00000F050000}"/>
    <cellStyle name="Millares 2 2 2 2 5 4" xfId="1080" xr:uid="{00000000-0005-0000-0000-000010050000}"/>
    <cellStyle name="Millares 2 2 2 2 5 5" xfId="1985" xr:uid="{00000000-0005-0000-0000-000011050000}"/>
    <cellStyle name="Millares 2 2 2 2 6" xfId="282" xr:uid="{00000000-0005-0000-0000-000012050000}"/>
    <cellStyle name="Millares 2 2 2 2 6 2" xfId="734" xr:uid="{00000000-0005-0000-0000-000013050000}"/>
    <cellStyle name="Millares 2 2 2 2 6 2 2" xfId="1645" xr:uid="{00000000-0005-0000-0000-000014050000}"/>
    <cellStyle name="Millares 2 2 2 2 6 2 3" xfId="2550" xr:uid="{00000000-0005-0000-0000-000015050000}"/>
    <cellStyle name="Millares 2 2 2 2 6 3" xfId="1193" xr:uid="{00000000-0005-0000-0000-000016050000}"/>
    <cellStyle name="Millares 2 2 2 2 6 4" xfId="2098" xr:uid="{00000000-0005-0000-0000-000017050000}"/>
    <cellStyle name="Millares 2 2 2 2 7" xfId="508" xr:uid="{00000000-0005-0000-0000-000018050000}"/>
    <cellStyle name="Millares 2 2 2 2 7 2" xfId="1419" xr:uid="{00000000-0005-0000-0000-000019050000}"/>
    <cellStyle name="Millares 2 2 2 2 7 3" xfId="2324" xr:uid="{00000000-0005-0000-0000-00001A050000}"/>
    <cellStyle name="Millares 2 2 2 2 8" xfId="967" xr:uid="{00000000-0005-0000-0000-00001B050000}"/>
    <cellStyle name="Millares 2 2 2 2 9" xfId="1872" xr:uid="{00000000-0005-0000-0000-00001C050000}"/>
    <cellStyle name="Millares 2 2 2 3" xfId="53" xr:uid="{00000000-0005-0000-0000-00001D050000}"/>
    <cellStyle name="Millares 2 2 2 3 2" xfId="107" xr:uid="{00000000-0005-0000-0000-00001E050000}"/>
    <cellStyle name="Millares 2 2 2 3 2 2" xfId="229" xr:uid="{00000000-0005-0000-0000-00001F050000}"/>
    <cellStyle name="Millares 2 2 2 3 2 2 2" xfId="458" xr:uid="{00000000-0005-0000-0000-000020050000}"/>
    <cellStyle name="Millares 2 2 2 3 2 2 2 2" xfId="910" xr:uid="{00000000-0005-0000-0000-000021050000}"/>
    <cellStyle name="Millares 2 2 2 3 2 2 2 2 2" xfId="1821" xr:uid="{00000000-0005-0000-0000-000022050000}"/>
    <cellStyle name="Millares 2 2 2 3 2 2 2 2 3" xfId="2726" xr:uid="{00000000-0005-0000-0000-000023050000}"/>
    <cellStyle name="Millares 2 2 2 3 2 2 2 3" xfId="1369" xr:uid="{00000000-0005-0000-0000-000024050000}"/>
    <cellStyle name="Millares 2 2 2 3 2 2 2 4" xfId="2274" xr:uid="{00000000-0005-0000-0000-000025050000}"/>
    <cellStyle name="Millares 2 2 2 3 2 2 3" xfId="684" xr:uid="{00000000-0005-0000-0000-000026050000}"/>
    <cellStyle name="Millares 2 2 2 3 2 2 3 2" xfId="1595" xr:uid="{00000000-0005-0000-0000-000027050000}"/>
    <cellStyle name="Millares 2 2 2 3 2 2 3 3" xfId="2500" xr:uid="{00000000-0005-0000-0000-000028050000}"/>
    <cellStyle name="Millares 2 2 2 3 2 2 4" xfId="1143" xr:uid="{00000000-0005-0000-0000-000029050000}"/>
    <cellStyle name="Millares 2 2 2 3 2 2 5" xfId="2048" xr:uid="{00000000-0005-0000-0000-00002A050000}"/>
    <cellStyle name="Millares 2 2 2 3 2 3" xfId="345" xr:uid="{00000000-0005-0000-0000-00002B050000}"/>
    <cellStyle name="Millares 2 2 2 3 2 3 2" xfId="797" xr:uid="{00000000-0005-0000-0000-00002C050000}"/>
    <cellStyle name="Millares 2 2 2 3 2 3 2 2" xfId="1708" xr:uid="{00000000-0005-0000-0000-00002D050000}"/>
    <cellStyle name="Millares 2 2 2 3 2 3 2 3" xfId="2613" xr:uid="{00000000-0005-0000-0000-00002E050000}"/>
    <cellStyle name="Millares 2 2 2 3 2 3 3" xfId="1256" xr:uid="{00000000-0005-0000-0000-00002F050000}"/>
    <cellStyle name="Millares 2 2 2 3 2 3 4" xfId="2161" xr:uid="{00000000-0005-0000-0000-000030050000}"/>
    <cellStyle name="Millares 2 2 2 3 2 4" xfId="571" xr:uid="{00000000-0005-0000-0000-000031050000}"/>
    <cellStyle name="Millares 2 2 2 3 2 4 2" xfId="1482" xr:uid="{00000000-0005-0000-0000-000032050000}"/>
    <cellStyle name="Millares 2 2 2 3 2 4 3" xfId="2387" xr:uid="{00000000-0005-0000-0000-000033050000}"/>
    <cellStyle name="Millares 2 2 2 3 2 5" xfId="1030" xr:uid="{00000000-0005-0000-0000-000034050000}"/>
    <cellStyle name="Millares 2 2 2 3 2 6" xfId="1935" xr:uid="{00000000-0005-0000-0000-000035050000}"/>
    <cellStyle name="Millares 2 2 2 3 3" xfId="175" xr:uid="{00000000-0005-0000-0000-000036050000}"/>
    <cellStyle name="Millares 2 2 2 3 3 2" xfId="404" xr:uid="{00000000-0005-0000-0000-000037050000}"/>
    <cellStyle name="Millares 2 2 2 3 3 2 2" xfId="856" xr:uid="{00000000-0005-0000-0000-000038050000}"/>
    <cellStyle name="Millares 2 2 2 3 3 2 2 2" xfId="1767" xr:uid="{00000000-0005-0000-0000-000039050000}"/>
    <cellStyle name="Millares 2 2 2 3 3 2 2 3" xfId="2672" xr:uid="{00000000-0005-0000-0000-00003A050000}"/>
    <cellStyle name="Millares 2 2 2 3 3 2 3" xfId="1315" xr:uid="{00000000-0005-0000-0000-00003B050000}"/>
    <cellStyle name="Millares 2 2 2 3 3 2 4" xfId="2220" xr:uid="{00000000-0005-0000-0000-00003C050000}"/>
    <cellStyle name="Millares 2 2 2 3 3 3" xfId="630" xr:uid="{00000000-0005-0000-0000-00003D050000}"/>
    <cellStyle name="Millares 2 2 2 3 3 3 2" xfId="1541" xr:uid="{00000000-0005-0000-0000-00003E050000}"/>
    <cellStyle name="Millares 2 2 2 3 3 3 3" xfId="2446" xr:uid="{00000000-0005-0000-0000-00003F050000}"/>
    <cellStyle name="Millares 2 2 2 3 3 4" xfId="1089" xr:uid="{00000000-0005-0000-0000-000040050000}"/>
    <cellStyle name="Millares 2 2 2 3 3 5" xfId="1994" xr:uid="{00000000-0005-0000-0000-000041050000}"/>
    <cellStyle name="Millares 2 2 2 3 4" xfId="291" xr:uid="{00000000-0005-0000-0000-000042050000}"/>
    <cellStyle name="Millares 2 2 2 3 4 2" xfId="743" xr:uid="{00000000-0005-0000-0000-000043050000}"/>
    <cellStyle name="Millares 2 2 2 3 4 2 2" xfId="1654" xr:uid="{00000000-0005-0000-0000-000044050000}"/>
    <cellStyle name="Millares 2 2 2 3 4 2 3" xfId="2559" xr:uid="{00000000-0005-0000-0000-000045050000}"/>
    <cellStyle name="Millares 2 2 2 3 4 3" xfId="1202" xr:uid="{00000000-0005-0000-0000-000046050000}"/>
    <cellStyle name="Millares 2 2 2 3 4 4" xfId="2107" xr:uid="{00000000-0005-0000-0000-000047050000}"/>
    <cellStyle name="Millares 2 2 2 3 5" xfId="517" xr:uid="{00000000-0005-0000-0000-000048050000}"/>
    <cellStyle name="Millares 2 2 2 3 5 2" xfId="1428" xr:uid="{00000000-0005-0000-0000-000049050000}"/>
    <cellStyle name="Millares 2 2 2 3 5 3" xfId="2333" xr:uid="{00000000-0005-0000-0000-00004A050000}"/>
    <cellStyle name="Millares 2 2 2 3 6" xfId="976" xr:uid="{00000000-0005-0000-0000-00004B050000}"/>
    <cellStyle name="Millares 2 2 2 3 7" xfId="1881" xr:uid="{00000000-0005-0000-0000-00004C050000}"/>
    <cellStyle name="Millares 2 2 2 4" xfId="71" xr:uid="{00000000-0005-0000-0000-00004D050000}"/>
    <cellStyle name="Millares 2 2 2 4 2" xfId="125" xr:uid="{00000000-0005-0000-0000-00004E050000}"/>
    <cellStyle name="Millares 2 2 2 4 2 2" xfId="247" xr:uid="{00000000-0005-0000-0000-00004F050000}"/>
    <cellStyle name="Millares 2 2 2 4 2 2 2" xfId="476" xr:uid="{00000000-0005-0000-0000-000050050000}"/>
    <cellStyle name="Millares 2 2 2 4 2 2 2 2" xfId="928" xr:uid="{00000000-0005-0000-0000-000051050000}"/>
    <cellStyle name="Millares 2 2 2 4 2 2 2 2 2" xfId="1839" xr:uid="{00000000-0005-0000-0000-000052050000}"/>
    <cellStyle name="Millares 2 2 2 4 2 2 2 2 3" xfId="2744" xr:uid="{00000000-0005-0000-0000-000053050000}"/>
    <cellStyle name="Millares 2 2 2 4 2 2 2 3" xfId="1387" xr:uid="{00000000-0005-0000-0000-000054050000}"/>
    <cellStyle name="Millares 2 2 2 4 2 2 2 4" xfId="2292" xr:uid="{00000000-0005-0000-0000-000055050000}"/>
    <cellStyle name="Millares 2 2 2 4 2 2 3" xfId="702" xr:uid="{00000000-0005-0000-0000-000056050000}"/>
    <cellStyle name="Millares 2 2 2 4 2 2 3 2" xfId="1613" xr:uid="{00000000-0005-0000-0000-000057050000}"/>
    <cellStyle name="Millares 2 2 2 4 2 2 3 3" xfId="2518" xr:uid="{00000000-0005-0000-0000-000058050000}"/>
    <cellStyle name="Millares 2 2 2 4 2 2 4" xfId="1161" xr:uid="{00000000-0005-0000-0000-000059050000}"/>
    <cellStyle name="Millares 2 2 2 4 2 2 5" xfId="2066" xr:uid="{00000000-0005-0000-0000-00005A050000}"/>
    <cellStyle name="Millares 2 2 2 4 2 3" xfId="363" xr:uid="{00000000-0005-0000-0000-00005B050000}"/>
    <cellStyle name="Millares 2 2 2 4 2 3 2" xfId="815" xr:uid="{00000000-0005-0000-0000-00005C050000}"/>
    <cellStyle name="Millares 2 2 2 4 2 3 2 2" xfId="1726" xr:uid="{00000000-0005-0000-0000-00005D050000}"/>
    <cellStyle name="Millares 2 2 2 4 2 3 2 3" xfId="2631" xr:uid="{00000000-0005-0000-0000-00005E050000}"/>
    <cellStyle name="Millares 2 2 2 4 2 3 3" xfId="1274" xr:uid="{00000000-0005-0000-0000-00005F050000}"/>
    <cellStyle name="Millares 2 2 2 4 2 3 4" xfId="2179" xr:uid="{00000000-0005-0000-0000-000060050000}"/>
    <cellStyle name="Millares 2 2 2 4 2 4" xfId="589" xr:uid="{00000000-0005-0000-0000-000061050000}"/>
    <cellStyle name="Millares 2 2 2 4 2 4 2" xfId="1500" xr:uid="{00000000-0005-0000-0000-000062050000}"/>
    <cellStyle name="Millares 2 2 2 4 2 4 3" xfId="2405" xr:uid="{00000000-0005-0000-0000-000063050000}"/>
    <cellStyle name="Millares 2 2 2 4 2 5" xfId="1048" xr:uid="{00000000-0005-0000-0000-000064050000}"/>
    <cellStyle name="Millares 2 2 2 4 2 6" xfId="1953" xr:uid="{00000000-0005-0000-0000-000065050000}"/>
    <cellStyle name="Millares 2 2 2 4 3" xfId="193" xr:uid="{00000000-0005-0000-0000-000066050000}"/>
    <cellStyle name="Millares 2 2 2 4 3 2" xfId="422" xr:uid="{00000000-0005-0000-0000-000067050000}"/>
    <cellStyle name="Millares 2 2 2 4 3 2 2" xfId="874" xr:uid="{00000000-0005-0000-0000-000068050000}"/>
    <cellStyle name="Millares 2 2 2 4 3 2 2 2" xfId="1785" xr:uid="{00000000-0005-0000-0000-000069050000}"/>
    <cellStyle name="Millares 2 2 2 4 3 2 2 3" xfId="2690" xr:uid="{00000000-0005-0000-0000-00006A050000}"/>
    <cellStyle name="Millares 2 2 2 4 3 2 3" xfId="1333" xr:uid="{00000000-0005-0000-0000-00006B050000}"/>
    <cellStyle name="Millares 2 2 2 4 3 2 4" xfId="2238" xr:uid="{00000000-0005-0000-0000-00006C050000}"/>
    <cellStyle name="Millares 2 2 2 4 3 3" xfId="648" xr:uid="{00000000-0005-0000-0000-00006D050000}"/>
    <cellStyle name="Millares 2 2 2 4 3 3 2" xfId="1559" xr:uid="{00000000-0005-0000-0000-00006E050000}"/>
    <cellStyle name="Millares 2 2 2 4 3 3 3" xfId="2464" xr:uid="{00000000-0005-0000-0000-00006F050000}"/>
    <cellStyle name="Millares 2 2 2 4 3 4" xfId="1107" xr:uid="{00000000-0005-0000-0000-000070050000}"/>
    <cellStyle name="Millares 2 2 2 4 3 5" xfId="2012" xr:uid="{00000000-0005-0000-0000-000071050000}"/>
    <cellStyle name="Millares 2 2 2 4 4" xfId="309" xr:uid="{00000000-0005-0000-0000-000072050000}"/>
    <cellStyle name="Millares 2 2 2 4 4 2" xfId="761" xr:uid="{00000000-0005-0000-0000-000073050000}"/>
    <cellStyle name="Millares 2 2 2 4 4 2 2" xfId="1672" xr:uid="{00000000-0005-0000-0000-000074050000}"/>
    <cellStyle name="Millares 2 2 2 4 4 2 3" xfId="2577" xr:uid="{00000000-0005-0000-0000-000075050000}"/>
    <cellStyle name="Millares 2 2 2 4 4 3" xfId="1220" xr:uid="{00000000-0005-0000-0000-000076050000}"/>
    <cellStyle name="Millares 2 2 2 4 4 4" xfId="2125" xr:uid="{00000000-0005-0000-0000-000077050000}"/>
    <cellStyle name="Millares 2 2 2 4 5" xfId="535" xr:uid="{00000000-0005-0000-0000-000078050000}"/>
    <cellStyle name="Millares 2 2 2 4 5 2" xfId="1446" xr:uid="{00000000-0005-0000-0000-000079050000}"/>
    <cellStyle name="Millares 2 2 2 4 5 3" xfId="2351" xr:uid="{00000000-0005-0000-0000-00007A050000}"/>
    <cellStyle name="Millares 2 2 2 4 6" xfId="994" xr:uid="{00000000-0005-0000-0000-00007B050000}"/>
    <cellStyle name="Millares 2 2 2 4 7" xfId="1899" xr:uid="{00000000-0005-0000-0000-00007C050000}"/>
    <cellStyle name="Millares 2 2 2 5" xfId="89" xr:uid="{00000000-0005-0000-0000-00007D050000}"/>
    <cellStyle name="Millares 2 2 2 5 2" xfId="211" xr:uid="{00000000-0005-0000-0000-00007E050000}"/>
    <cellStyle name="Millares 2 2 2 5 2 2" xfId="440" xr:uid="{00000000-0005-0000-0000-00007F050000}"/>
    <cellStyle name="Millares 2 2 2 5 2 2 2" xfId="892" xr:uid="{00000000-0005-0000-0000-000080050000}"/>
    <cellStyle name="Millares 2 2 2 5 2 2 2 2" xfId="1803" xr:uid="{00000000-0005-0000-0000-000081050000}"/>
    <cellStyle name="Millares 2 2 2 5 2 2 2 3" xfId="2708" xr:uid="{00000000-0005-0000-0000-000082050000}"/>
    <cellStyle name="Millares 2 2 2 5 2 2 3" xfId="1351" xr:uid="{00000000-0005-0000-0000-000083050000}"/>
    <cellStyle name="Millares 2 2 2 5 2 2 4" xfId="2256" xr:uid="{00000000-0005-0000-0000-000084050000}"/>
    <cellStyle name="Millares 2 2 2 5 2 3" xfId="666" xr:uid="{00000000-0005-0000-0000-000085050000}"/>
    <cellStyle name="Millares 2 2 2 5 2 3 2" xfId="1577" xr:uid="{00000000-0005-0000-0000-000086050000}"/>
    <cellStyle name="Millares 2 2 2 5 2 3 3" xfId="2482" xr:uid="{00000000-0005-0000-0000-000087050000}"/>
    <cellStyle name="Millares 2 2 2 5 2 4" xfId="1125" xr:uid="{00000000-0005-0000-0000-000088050000}"/>
    <cellStyle name="Millares 2 2 2 5 2 5" xfId="2030" xr:uid="{00000000-0005-0000-0000-000089050000}"/>
    <cellStyle name="Millares 2 2 2 5 3" xfId="327" xr:uid="{00000000-0005-0000-0000-00008A050000}"/>
    <cellStyle name="Millares 2 2 2 5 3 2" xfId="779" xr:uid="{00000000-0005-0000-0000-00008B050000}"/>
    <cellStyle name="Millares 2 2 2 5 3 2 2" xfId="1690" xr:uid="{00000000-0005-0000-0000-00008C050000}"/>
    <cellStyle name="Millares 2 2 2 5 3 2 3" xfId="2595" xr:uid="{00000000-0005-0000-0000-00008D050000}"/>
    <cellStyle name="Millares 2 2 2 5 3 3" xfId="1238" xr:uid="{00000000-0005-0000-0000-00008E050000}"/>
    <cellStyle name="Millares 2 2 2 5 3 4" xfId="2143" xr:uid="{00000000-0005-0000-0000-00008F050000}"/>
    <cellStyle name="Millares 2 2 2 5 4" xfId="553" xr:uid="{00000000-0005-0000-0000-000090050000}"/>
    <cellStyle name="Millares 2 2 2 5 4 2" xfId="1464" xr:uid="{00000000-0005-0000-0000-000091050000}"/>
    <cellStyle name="Millares 2 2 2 5 4 3" xfId="2369" xr:uid="{00000000-0005-0000-0000-000092050000}"/>
    <cellStyle name="Millares 2 2 2 5 5" xfId="1012" xr:uid="{00000000-0005-0000-0000-000093050000}"/>
    <cellStyle name="Millares 2 2 2 5 6" xfId="1917" xr:uid="{00000000-0005-0000-0000-000094050000}"/>
    <cellStyle name="Millares 2 2 2 6" xfId="157" xr:uid="{00000000-0005-0000-0000-000095050000}"/>
    <cellStyle name="Millares 2 2 2 6 2" xfId="386" xr:uid="{00000000-0005-0000-0000-000096050000}"/>
    <cellStyle name="Millares 2 2 2 6 2 2" xfId="838" xr:uid="{00000000-0005-0000-0000-000097050000}"/>
    <cellStyle name="Millares 2 2 2 6 2 2 2" xfId="1749" xr:uid="{00000000-0005-0000-0000-000098050000}"/>
    <cellStyle name="Millares 2 2 2 6 2 2 3" xfId="2654" xr:uid="{00000000-0005-0000-0000-000099050000}"/>
    <cellStyle name="Millares 2 2 2 6 2 3" xfId="1297" xr:uid="{00000000-0005-0000-0000-00009A050000}"/>
    <cellStyle name="Millares 2 2 2 6 2 4" xfId="2202" xr:uid="{00000000-0005-0000-0000-00009B050000}"/>
    <cellStyle name="Millares 2 2 2 6 3" xfId="612" xr:uid="{00000000-0005-0000-0000-00009C050000}"/>
    <cellStyle name="Millares 2 2 2 6 3 2" xfId="1523" xr:uid="{00000000-0005-0000-0000-00009D050000}"/>
    <cellStyle name="Millares 2 2 2 6 3 3" xfId="2428" xr:uid="{00000000-0005-0000-0000-00009E050000}"/>
    <cellStyle name="Millares 2 2 2 6 4" xfId="1071" xr:uid="{00000000-0005-0000-0000-00009F050000}"/>
    <cellStyle name="Millares 2 2 2 6 5" xfId="1976" xr:uid="{00000000-0005-0000-0000-0000A0050000}"/>
    <cellStyle name="Millares 2 2 2 7" xfId="273" xr:uid="{00000000-0005-0000-0000-0000A1050000}"/>
    <cellStyle name="Millares 2 2 2 7 2" xfId="725" xr:uid="{00000000-0005-0000-0000-0000A2050000}"/>
    <cellStyle name="Millares 2 2 2 7 2 2" xfId="1636" xr:uid="{00000000-0005-0000-0000-0000A3050000}"/>
    <cellStyle name="Millares 2 2 2 7 2 3" xfId="2541" xr:uid="{00000000-0005-0000-0000-0000A4050000}"/>
    <cellStyle name="Millares 2 2 2 7 3" xfId="1184" xr:uid="{00000000-0005-0000-0000-0000A5050000}"/>
    <cellStyle name="Millares 2 2 2 7 4" xfId="2089" xr:uid="{00000000-0005-0000-0000-0000A6050000}"/>
    <cellStyle name="Millares 2 2 2 8" xfId="499" xr:uid="{00000000-0005-0000-0000-0000A7050000}"/>
    <cellStyle name="Millares 2 2 2 8 2" xfId="1410" xr:uid="{00000000-0005-0000-0000-0000A8050000}"/>
    <cellStyle name="Millares 2 2 2 8 3" xfId="2315" xr:uid="{00000000-0005-0000-0000-0000A9050000}"/>
    <cellStyle name="Millares 2 2 2 9" xfId="958" xr:uid="{00000000-0005-0000-0000-0000AA050000}"/>
    <cellStyle name="Millares 2 2 3" xfId="39" xr:uid="{00000000-0005-0000-0000-0000AB050000}"/>
    <cellStyle name="Millares 2 2 3 2" xfId="57" xr:uid="{00000000-0005-0000-0000-0000AC050000}"/>
    <cellStyle name="Millares 2 2 3 2 2" xfId="111" xr:uid="{00000000-0005-0000-0000-0000AD050000}"/>
    <cellStyle name="Millares 2 2 3 2 2 2" xfId="233" xr:uid="{00000000-0005-0000-0000-0000AE050000}"/>
    <cellStyle name="Millares 2 2 3 2 2 2 2" xfId="462" xr:uid="{00000000-0005-0000-0000-0000AF050000}"/>
    <cellStyle name="Millares 2 2 3 2 2 2 2 2" xfId="914" xr:uid="{00000000-0005-0000-0000-0000B0050000}"/>
    <cellStyle name="Millares 2 2 3 2 2 2 2 2 2" xfId="1825" xr:uid="{00000000-0005-0000-0000-0000B1050000}"/>
    <cellStyle name="Millares 2 2 3 2 2 2 2 2 3" xfId="2730" xr:uid="{00000000-0005-0000-0000-0000B2050000}"/>
    <cellStyle name="Millares 2 2 3 2 2 2 2 3" xfId="1373" xr:uid="{00000000-0005-0000-0000-0000B3050000}"/>
    <cellStyle name="Millares 2 2 3 2 2 2 2 4" xfId="2278" xr:uid="{00000000-0005-0000-0000-0000B4050000}"/>
    <cellStyle name="Millares 2 2 3 2 2 2 3" xfId="688" xr:uid="{00000000-0005-0000-0000-0000B5050000}"/>
    <cellStyle name="Millares 2 2 3 2 2 2 3 2" xfId="1599" xr:uid="{00000000-0005-0000-0000-0000B6050000}"/>
    <cellStyle name="Millares 2 2 3 2 2 2 3 3" xfId="2504" xr:uid="{00000000-0005-0000-0000-0000B7050000}"/>
    <cellStyle name="Millares 2 2 3 2 2 2 4" xfId="1147" xr:uid="{00000000-0005-0000-0000-0000B8050000}"/>
    <cellStyle name="Millares 2 2 3 2 2 2 5" xfId="2052" xr:uid="{00000000-0005-0000-0000-0000B9050000}"/>
    <cellStyle name="Millares 2 2 3 2 2 3" xfId="349" xr:uid="{00000000-0005-0000-0000-0000BA050000}"/>
    <cellStyle name="Millares 2 2 3 2 2 3 2" xfId="801" xr:uid="{00000000-0005-0000-0000-0000BB050000}"/>
    <cellStyle name="Millares 2 2 3 2 2 3 2 2" xfId="1712" xr:uid="{00000000-0005-0000-0000-0000BC050000}"/>
    <cellStyle name="Millares 2 2 3 2 2 3 2 3" xfId="2617" xr:uid="{00000000-0005-0000-0000-0000BD050000}"/>
    <cellStyle name="Millares 2 2 3 2 2 3 3" xfId="1260" xr:uid="{00000000-0005-0000-0000-0000BE050000}"/>
    <cellStyle name="Millares 2 2 3 2 2 3 4" xfId="2165" xr:uid="{00000000-0005-0000-0000-0000BF050000}"/>
    <cellStyle name="Millares 2 2 3 2 2 4" xfId="575" xr:uid="{00000000-0005-0000-0000-0000C0050000}"/>
    <cellStyle name="Millares 2 2 3 2 2 4 2" xfId="1486" xr:uid="{00000000-0005-0000-0000-0000C1050000}"/>
    <cellStyle name="Millares 2 2 3 2 2 4 3" xfId="2391" xr:uid="{00000000-0005-0000-0000-0000C2050000}"/>
    <cellStyle name="Millares 2 2 3 2 2 5" xfId="1034" xr:uid="{00000000-0005-0000-0000-0000C3050000}"/>
    <cellStyle name="Millares 2 2 3 2 2 6" xfId="1939" xr:uid="{00000000-0005-0000-0000-0000C4050000}"/>
    <cellStyle name="Millares 2 2 3 2 3" xfId="179" xr:uid="{00000000-0005-0000-0000-0000C5050000}"/>
    <cellStyle name="Millares 2 2 3 2 3 2" xfId="408" xr:uid="{00000000-0005-0000-0000-0000C6050000}"/>
    <cellStyle name="Millares 2 2 3 2 3 2 2" xfId="860" xr:uid="{00000000-0005-0000-0000-0000C7050000}"/>
    <cellStyle name="Millares 2 2 3 2 3 2 2 2" xfId="1771" xr:uid="{00000000-0005-0000-0000-0000C8050000}"/>
    <cellStyle name="Millares 2 2 3 2 3 2 2 3" xfId="2676" xr:uid="{00000000-0005-0000-0000-0000C9050000}"/>
    <cellStyle name="Millares 2 2 3 2 3 2 3" xfId="1319" xr:uid="{00000000-0005-0000-0000-0000CA050000}"/>
    <cellStyle name="Millares 2 2 3 2 3 2 4" xfId="2224" xr:uid="{00000000-0005-0000-0000-0000CB050000}"/>
    <cellStyle name="Millares 2 2 3 2 3 3" xfId="634" xr:uid="{00000000-0005-0000-0000-0000CC050000}"/>
    <cellStyle name="Millares 2 2 3 2 3 3 2" xfId="1545" xr:uid="{00000000-0005-0000-0000-0000CD050000}"/>
    <cellStyle name="Millares 2 2 3 2 3 3 3" xfId="2450" xr:uid="{00000000-0005-0000-0000-0000CE050000}"/>
    <cellStyle name="Millares 2 2 3 2 3 4" xfId="1093" xr:uid="{00000000-0005-0000-0000-0000CF050000}"/>
    <cellStyle name="Millares 2 2 3 2 3 5" xfId="1998" xr:uid="{00000000-0005-0000-0000-0000D0050000}"/>
    <cellStyle name="Millares 2 2 3 2 4" xfId="295" xr:uid="{00000000-0005-0000-0000-0000D1050000}"/>
    <cellStyle name="Millares 2 2 3 2 4 2" xfId="747" xr:uid="{00000000-0005-0000-0000-0000D2050000}"/>
    <cellStyle name="Millares 2 2 3 2 4 2 2" xfId="1658" xr:uid="{00000000-0005-0000-0000-0000D3050000}"/>
    <cellStyle name="Millares 2 2 3 2 4 2 3" xfId="2563" xr:uid="{00000000-0005-0000-0000-0000D4050000}"/>
    <cellStyle name="Millares 2 2 3 2 4 3" xfId="1206" xr:uid="{00000000-0005-0000-0000-0000D5050000}"/>
    <cellStyle name="Millares 2 2 3 2 4 4" xfId="2111" xr:uid="{00000000-0005-0000-0000-0000D6050000}"/>
    <cellStyle name="Millares 2 2 3 2 5" xfId="521" xr:uid="{00000000-0005-0000-0000-0000D7050000}"/>
    <cellStyle name="Millares 2 2 3 2 5 2" xfId="1432" xr:uid="{00000000-0005-0000-0000-0000D8050000}"/>
    <cellStyle name="Millares 2 2 3 2 5 3" xfId="2337" xr:uid="{00000000-0005-0000-0000-0000D9050000}"/>
    <cellStyle name="Millares 2 2 3 2 6" xfId="980" xr:uid="{00000000-0005-0000-0000-0000DA050000}"/>
    <cellStyle name="Millares 2 2 3 2 7" xfId="1885" xr:uid="{00000000-0005-0000-0000-0000DB050000}"/>
    <cellStyle name="Millares 2 2 3 3" xfId="75" xr:uid="{00000000-0005-0000-0000-0000DC050000}"/>
    <cellStyle name="Millares 2 2 3 3 2" xfId="129" xr:uid="{00000000-0005-0000-0000-0000DD050000}"/>
    <cellStyle name="Millares 2 2 3 3 2 2" xfId="251" xr:uid="{00000000-0005-0000-0000-0000DE050000}"/>
    <cellStyle name="Millares 2 2 3 3 2 2 2" xfId="480" xr:uid="{00000000-0005-0000-0000-0000DF050000}"/>
    <cellStyle name="Millares 2 2 3 3 2 2 2 2" xfId="932" xr:uid="{00000000-0005-0000-0000-0000E0050000}"/>
    <cellStyle name="Millares 2 2 3 3 2 2 2 2 2" xfId="1843" xr:uid="{00000000-0005-0000-0000-0000E1050000}"/>
    <cellStyle name="Millares 2 2 3 3 2 2 2 2 3" xfId="2748" xr:uid="{00000000-0005-0000-0000-0000E2050000}"/>
    <cellStyle name="Millares 2 2 3 3 2 2 2 3" xfId="1391" xr:uid="{00000000-0005-0000-0000-0000E3050000}"/>
    <cellStyle name="Millares 2 2 3 3 2 2 2 4" xfId="2296" xr:uid="{00000000-0005-0000-0000-0000E4050000}"/>
    <cellStyle name="Millares 2 2 3 3 2 2 3" xfId="706" xr:uid="{00000000-0005-0000-0000-0000E5050000}"/>
    <cellStyle name="Millares 2 2 3 3 2 2 3 2" xfId="1617" xr:uid="{00000000-0005-0000-0000-0000E6050000}"/>
    <cellStyle name="Millares 2 2 3 3 2 2 3 3" xfId="2522" xr:uid="{00000000-0005-0000-0000-0000E7050000}"/>
    <cellStyle name="Millares 2 2 3 3 2 2 4" xfId="1165" xr:uid="{00000000-0005-0000-0000-0000E8050000}"/>
    <cellStyle name="Millares 2 2 3 3 2 2 5" xfId="2070" xr:uid="{00000000-0005-0000-0000-0000E9050000}"/>
    <cellStyle name="Millares 2 2 3 3 2 3" xfId="367" xr:uid="{00000000-0005-0000-0000-0000EA050000}"/>
    <cellStyle name="Millares 2 2 3 3 2 3 2" xfId="819" xr:uid="{00000000-0005-0000-0000-0000EB050000}"/>
    <cellStyle name="Millares 2 2 3 3 2 3 2 2" xfId="1730" xr:uid="{00000000-0005-0000-0000-0000EC050000}"/>
    <cellStyle name="Millares 2 2 3 3 2 3 2 3" xfId="2635" xr:uid="{00000000-0005-0000-0000-0000ED050000}"/>
    <cellStyle name="Millares 2 2 3 3 2 3 3" xfId="1278" xr:uid="{00000000-0005-0000-0000-0000EE050000}"/>
    <cellStyle name="Millares 2 2 3 3 2 3 4" xfId="2183" xr:uid="{00000000-0005-0000-0000-0000EF050000}"/>
    <cellStyle name="Millares 2 2 3 3 2 4" xfId="593" xr:uid="{00000000-0005-0000-0000-0000F0050000}"/>
    <cellStyle name="Millares 2 2 3 3 2 4 2" xfId="1504" xr:uid="{00000000-0005-0000-0000-0000F1050000}"/>
    <cellStyle name="Millares 2 2 3 3 2 4 3" xfId="2409" xr:uid="{00000000-0005-0000-0000-0000F2050000}"/>
    <cellStyle name="Millares 2 2 3 3 2 5" xfId="1052" xr:uid="{00000000-0005-0000-0000-0000F3050000}"/>
    <cellStyle name="Millares 2 2 3 3 2 6" xfId="1957" xr:uid="{00000000-0005-0000-0000-0000F4050000}"/>
    <cellStyle name="Millares 2 2 3 3 3" xfId="197" xr:uid="{00000000-0005-0000-0000-0000F5050000}"/>
    <cellStyle name="Millares 2 2 3 3 3 2" xfId="426" xr:uid="{00000000-0005-0000-0000-0000F6050000}"/>
    <cellStyle name="Millares 2 2 3 3 3 2 2" xfId="878" xr:uid="{00000000-0005-0000-0000-0000F7050000}"/>
    <cellStyle name="Millares 2 2 3 3 3 2 2 2" xfId="1789" xr:uid="{00000000-0005-0000-0000-0000F8050000}"/>
    <cellStyle name="Millares 2 2 3 3 3 2 2 3" xfId="2694" xr:uid="{00000000-0005-0000-0000-0000F9050000}"/>
    <cellStyle name="Millares 2 2 3 3 3 2 3" xfId="1337" xr:uid="{00000000-0005-0000-0000-0000FA050000}"/>
    <cellStyle name="Millares 2 2 3 3 3 2 4" xfId="2242" xr:uid="{00000000-0005-0000-0000-0000FB050000}"/>
    <cellStyle name="Millares 2 2 3 3 3 3" xfId="652" xr:uid="{00000000-0005-0000-0000-0000FC050000}"/>
    <cellStyle name="Millares 2 2 3 3 3 3 2" xfId="1563" xr:uid="{00000000-0005-0000-0000-0000FD050000}"/>
    <cellStyle name="Millares 2 2 3 3 3 3 3" xfId="2468" xr:uid="{00000000-0005-0000-0000-0000FE050000}"/>
    <cellStyle name="Millares 2 2 3 3 3 4" xfId="1111" xr:uid="{00000000-0005-0000-0000-0000FF050000}"/>
    <cellStyle name="Millares 2 2 3 3 3 5" xfId="2016" xr:uid="{00000000-0005-0000-0000-000000060000}"/>
    <cellStyle name="Millares 2 2 3 3 4" xfId="313" xr:uid="{00000000-0005-0000-0000-000001060000}"/>
    <cellStyle name="Millares 2 2 3 3 4 2" xfId="765" xr:uid="{00000000-0005-0000-0000-000002060000}"/>
    <cellStyle name="Millares 2 2 3 3 4 2 2" xfId="1676" xr:uid="{00000000-0005-0000-0000-000003060000}"/>
    <cellStyle name="Millares 2 2 3 3 4 2 3" xfId="2581" xr:uid="{00000000-0005-0000-0000-000004060000}"/>
    <cellStyle name="Millares 2 2 3 3 4 3" xfId="1224" xr:uid="{00000000-0005-0000-0000-000005060000}"/>
    <cellStyle name="Millares 2 2 3 3 4 4" xfId="2129" xr:uid="{00000000-0005-0000-0000-000006060000}"/>
    <cellStyle name="Millares 2 2 3 3 5" xfId="539" xr:uid="{00000000-0005-0000-0000-000007060000}"/>
    <cellStyle name="Millares 2 2 3 3 5 2" xfId="1450" xr:uid="{00000000-0005-0000-0000-000008060000}"/>
    <cellStyle name="Millares 2 2 3 3 5 3" xfId="2355" xr:uid="{00000000-0005-0000-0000-000009060000}"/>
    <cellStyle name="Millares 2 2 3 3 6" xfId="998" xr:uid="{00000000-0005-0000-0000-00000A060000}"/>
    <cellStyle name="Millares 2 2 3 3 7" xfId="1903" xr:uid="{00000000-0005-0000-0000-00000B060000}"/>
    <cellStyle name="Millares 2 2 3 4" xfId="93" xr:uid="{00000000-0005-0000-0000-00000C060000}"/>
    <cellStyle name="Millares 2 2 3 4 2" xfId="215" xr:uid="{00000000-0005-0000-0000-00000D060000}"/>
    <cellStyle name="Millares 2 2 3 4 2 2" xfId="444" xr:uid="{00000000-0005-0000-0000-00000E060000}"/>
    <cellStyle name="Millares 2 2 3 4 2 2 2" xfId="896" xr:uid="{00000000-0005-0000-0000-00000F060000}"/>
    <cellStyle name="Millares 2 2 3 4 2 2 2 2" xfId="1807" xr:uid="{00000000-0005-0000-0000-000010060000}"/>
    <cellStyle name="Millares 2 2 3 4 2 2 2 3" xfId="2712" xr:uid="{00000000-0005-0000-0000-000011060000}"/>
    <cellStyle name="Millares 2 2 3 4 2 2 3" xfId="1355" xr:uid="{00000000-0005-0000-0000-000012060000}"/>
    <cellStyle name="Millares 2 2 3 4 2 2 4" xfId="2260" xr:uid="{00000000-0005-0000-0000-000013060000}"/>
    <cellStyle name="Millares 2 2 3 4 2 3" xfId="670" xr:uid="{00000000-0005-0000-0000-000014060000}"/>
    <cellStyle name="Millares 2 2 3 4 2 3 2" xfId="1581" xr:uid="{00000000-0005-0000-0000-000015060000}"/>
    <cellStyle name="Millares 2 2 3 4 2 3 3" xfId="2486" xr:uid="{00000000-0005-0000-0000-000016060000}"/>
    <cellStyle name="Millares 2 2 3 4 2 4" xfId="1129" xr:uid="{00000000-0005-0000-0000-000017060000}"/>
    <cellStyle name="Millares 2 2 3 4 2 5" xfId="2034" xr:uid="{00000000-0005-0000-0000-000018060000}"/>
    <cellStyle name="Millares 2 2 3 4 3" xfId="331" xr:uid="{00000000-0005-0000-0000-000019060000}"/>
    <cellStyle name="Millares 2 2 3 4 3 2" xfId="783" xr:uid="{00000000-0005-0000-0000-00001A060000}"/>
    <cellStyle name="Millares 2 2 3 4 3 2 2" xfId="1694" xr:uid="{00000000-0005-0000-0000-00001B060000}"/>
    <cellStyle name="Millares 2 2 3 4 3 2 3" xfId="2599" xr:uid="{00000000-0005-0000-0000-00001C060000}"/>
    <cellStyle name="Millares 2 2 3 4 3 3" xfId="1242" xr:uid="{00000000-0005-0000-0000-00001D060000}"/>
    <cellStyle name="Millares 2 2 3 4 3 4" xfId="2147" xr:uid="{00000000-0005-0000-0000-00001E060000}"/>
    <cellStyle name="Millares 2 2 3 4 4" xfId="557" xr:uid="{00000000-0005-0000-0000-00001F060000}"/>
    <cellStyle name="Millares 2 2 3 4 4 2" xfId="1468" xr:uid="{00000000-0005-0000-0000-000020060000}"/>
    <cellStyle name="Millares 2 2 3 4 4 3" xfId="2373" xr:uid="{00000000-0005-0000-0000-000021060000}"/>
    <cellStyle name="Millares 2 2 3 4 5" xfId="1016" xr:uid="{00000000-0005-0000-0000-000022060000}"/>
    <cellStyle name="Millares 2 2 3 4 6" xfId="1921" xr:uid="{00000000-0005-0000-0000-000023060000}"/>
    <cellStyle name="Millares 2 2 3 5" xfId="161" xr:uid="{00000000-0005-0000-0000-000024060000}"/>
    <cellStyle name="Millares 2 2 3 5 2" xfId="390" xr:uid="{00000000-0005-0000-0000-000025060000}"/>
    <cellStyle name="Millares 2 2 3 5 2 2" xfId="842" xr:uid="{00000000-0005-0000-0000-000026060000}"/>
    <cellStyle name="Millares 2 2 3 5 2 2 2" xfId="1753" xr:uid="{00000000-0005-0000-0000-000027060000}"/>
    <cellStyle name="Millares 2 2 3 5 2 2 3" xfId="2658" xr:uid="{00000000-0005-0000-0000-000028060000}"/>
    <cellStyle name="Millares 2 2 3 5 2 3" xfId="1301" xr:uid="{00000000-0005-0000-0000-000029060000}"/>
    <cellStyle name="Millares 2 2 3 5 2 4" xfId="2206" xr:uid="{00000000-0005-0000-0000-00002A060000}"/>
    <cellStyle name="Millares 2 2 3 5 3" xfId="616" xr:uid="{00000000-0005-0000-0000-00002B060000}"/>
    <cellStyle name="Millares 2 2 3 5 3 2" xfId="1527" xr:uid="{00000000-0005-0000-0000-00002C060000}"/>
    <cellStyle name="Millares 2 2 3 5 3 3" xfId="2432" xr:uid="{00000000-0005-0000-0000-00002D060000}"/>
    <cellStyle name="Millares 2 2 3 5 4" xfId="1075" xr:uid="{00000000-0005-0000-0000-00002E060000}"/>
    <cellStyle name="Millares 2 2 3 5 5" xfId="1980" xr:uid="{00000000-0005-0000-0000-00002F060000}"/>
    <cellStyle name="Millares 2 2 3 6" xfId="277" xr:uid="{00000000-0005-0000-0000-000030060000}"/>
    <cellStyle name="Millares 2 2 3 6 2" xfId="729" xr:uid="{00000000-0005-0000-0000-000031060000}"/>
    <cellStyle name="Millares 2 2 3 6 2 2" xfId="1640" xr:uid="{00000000-0005-0000-0000-000032060000}"/>
    <cellStyle name="Millares 2 2 3 6 2 3" xfId="2545" xr:uid="{00000000-0005-0000-0000-000033060000}"/>
    <cellStyle name="Millares 2 2 3 6 3" xfId="1188" xr:uid="{00000000-0005-0000-0000-000034060000}"/>
    <cellStyle name="Millares 2 2 3 6 4" xfId="2093" xr:uid="{00000000-0005-0000-0000-000035060000}"/>
    <cellStyle name="Millares 2 2 3 7" xfId="503" xr:uid="{00000000-0005-0000-0000-000036060000}"/>
    <cellStyle name="Millares 2 2 3 7 2" xfId="1414" xr:uid="{00000000-0005-0000-0000-000037060000}"/>
    <cellStyle name="Millares 2 2 3 7 3" xfId="2319" xr:uid="{00000000-0005-0000-0000-000038060000}"/>
    <cellStyle name="Millares 2 2 3 8" xfId="962" xr:uid="{00000000-0005-0000-0000-000039060000}"/>
    <cellStyle name="Millares 2 2 3 9" xfId="1867" xr:uid="{00000000-0005-0000-0000-00003A060000}"/>
    <cellStyle name="Millares 2 2 4" xfId="48" xr:uid="{00000000-0005-0000-0000-00003B060000}"/>
    <cellStyle name="Millares 2 2 4 2" xfId="102" xr:uid="{00000000-0005-0000-0000-00003C060000}"/>
    <cellStyle name="Millares 2 2 4 2 2" xfId="224" xr:uid="{00000000-0005-0000-0000-00003D060000}"/>
    <cellStyle name="Millares 2 2 4 2 2 2" xfId="453" xr:uid="{00000000-0005-0000-0000-00003E060000}"/>
    <cellStyle name="Millares 2 2 4 2 2 2 2" xfId="905" xr:uid="{00000000-0005-0000-0000-00003F060000}"/>
    <cellStyle name="Millares 2 2 4 2 2 2 2 2" xfId="1816" xr:uid="{00000000-0005-0000-0000-000040060000}"/>
    <cellStyle name="Millares 2 2 4 2 2 2 2 3" xfId="2721" xr:uid="{00000000-0005-0000-0000-000041060000}"/>
    <cellStyle name="Millares 2 2 4 2 2 2 3" xfId="1364" xr:uid="{00000000-0005-0000-0000-000042060000}"/>
    <cellStyle name="Millares 2 2 4 2 2 2 4" xfId="2269" xr:uid="{00000000-0005-0000-0000-000043060000}"/>
    <cellStyle name="Millares 2 2 4 2 2 3" xfId="679" xr:uid="{00000000-0005-0000-0000-000044060000}"/>
    <cellStyle name="Millares 2 2 4 2 2 3 2" xfId="1590" xr:uid="{00000000-0005-0000-0000-000045060000}"/>
    <cellStyle name="Millares 2 2 4 2 2 3 3" xfId="2495" xr:uid="{00000000-0005-0000-0000-000046060000}"/>
    <cellStyle name="Millares 2 2 4 2 2 4" xfId="1138" xr:uid="{00000000-0005-0000-0000-000047060000}"/>
    <cellStyle name="Millares 2 2 4 2 2 5" xfId="2043" xr:uid="{00000000-0005-0000-0000-000048060000}"/>
    <cellStyle name="Millares 2 2 4 2 3" xfId="340" xr:uid="{00000000-0005-0000-0000-000049060000}"/>
    <cellStyle name="Millares 2 2 4 2 3 2" xfId="792" xr:uid="{00000000-0005-0000-0000-00004A060000}"/>
    <cellStyle name="Millares 2 2 4 2 3 2 2" xfId="1703" xr:uid="{00000000-0005-0000-0000-00004B060000}"/>
    <cellStyle name="Millares 2 2 4 2 3 2 3" xfId="2608" xr:uid="{00000000-0005-0000-0000-00004C060000}"/>
    <cellStyle name="Millares 2 2 4 2 3 3" xfId="1251" xr:uid="{00000000-0005-0000-0000-00004D060000}"/>
    <cellStyle name="Millares 2 2 4 2 3 4" xfId="2156" xr:uid="{00000000-0005-0000-0000-00004E060000}"/>
    <cellStyle name="Millares 2 2 4 2 4" xfId="566" xr:uid="{00000000-0005-0000-0000-00004F060000}"/>
    <cellStyle name="Millares 2 2 4 2 4 2" xfId="1477" xr:uid="{00000000-0005-0000-0000-000050060000}"/>
    <cellStyle name="Millares 2 2 4 2 4 3" xfId="2382" xr:uid="{00000000-0005-0000-0000-000051060000}"/>
    <cellStyle name="Millares 2 2 4 2 5" xfId="1025" xr:uid="{00000000-0005-0000-0000-000052060000}"/>
    <cellStyle name="Millares 2 2 4 2 6" xfId="1930" xr:uid="{00000000-0005-0000-0000-000053060000}"/>
    <cellStyle name="Millares 2 2 4 3" xfId="170" xr:uid="{00000000-0005-0000-0000-000054060000}"/>
    <cellStyle name="Millares 2 2 4 3 2" xfId="399" xr:uid="{00000000-0005-0000-0000-000055060000}"/>
    <cellStyle name="Millares 2 2 4 3 2 2" xfId="851" xr:uid="{00000000-0005-0000-0000-000056060000}"/>
    <cellStyle name="Millares 2 2 4 3 2 2 2" xfId="1762" xr:uid="{00000000-0005-0000-0000-000057060000}"/>
    <cellStyle name="Millares 2 2 4 3 2 2 3" xfId="2667" xr:uid="{00000000-0005-0000-0000-000058060000}"/>
    <cellStyle name="Millares 2 2 4 3 2 3" xfId="1310" xr:uid="{00000000-0005-0000-0000-000059060000}"/>
    <cellStyle name="Millares 2 2 4 3 2 4" xfId="2215" xr:uid="{00000000-0005-0000-0000-00005A060000}"/>
    <cellStyle name="Millares 2 2 4 3 3" xfId="625" xr:uid="{00000000-0005-0000-0000-00005B060000}"/>
    <cellStyle name="Millares 2 2 4 3 3 2" xfId="1536" xr:uid="{00000000-0005-0000-0000-00005C060000}"/>
    <cellStyle name="Millares 2 2 4 3 3 3" xfId="2441" xr:uid="{00000000-0005-0000-0000-00005D060000}"/>
    <cellStyle name="Millares 2 2 4 3 4" xfId="1084" xr:uid="{00000000-0005-0000-0000-00005E060000}"/>
    <cellStyle name="Millares 2 2 4 3 5" xfId="1989" xr:uid="{00000000-0005-0000-0000-00005F060000}"/>
    <cellStyle name="Millares 2 2 4 4" xfId="286" xr:uid="{00000000-0005-0000-0000-000060060000}"/>
    <cellStyle name="Millares 2 2 4 4 2" xfId="738" xr:uid="{00000000-0005-0000-0000-000061060000}"/>
    <cellStyle name="Millares 2 2 4 4 2 2" xfId="1649" xr:uid="{00000000-0005-0000-0000-000062060000}"/>
    <cellStyle name="Millares 2 2 4 4 2 3" xfId="2554" xr:uid="{00000000-0005-0000-0000-000063060000}"/>
    <cellStyle name="Millares 2 2 4 4 3" xfId="1197" xr:uid="{00000000-0005-0000-0000-000064060000}"/>
    <cellStyle name="Millares 2 2 4 4 4" xfId="2102" xr:uid="{00000000-0005-0000-0000-000065060000}"/>
    <cellStyle name="Millares 2 2 4 5" xfId="512" xr:uid="{00000000-0005-0000-0000-000066060000}"/>
    <cellStyle name="Millares 2 2 4 5 2" xfId="1423" xr:uid="{00000000-0005-0000-0000-000067060000}"/>
    <cellStyle name="Millares 2 2 4 5 3" xfId="2328" xr:uid="{00000000-0005-0000-0000-000068060000}"/>
    <cellStyle name="Millares 2 2 4 6" xfId="971" xr:uid="{00000000-0005-0000-0000-000069060000}"/>
    <cellStyle name="Millares 2 2 4 7" xfId="1876" xr:uid="{00000000-0005-0000-0000-00006A060000}"/>
    <cellStyle name="Millares 2 2 5" xfId="66" xr:uid="{00000000-0005-0000-0000-00006B060000}"/>
    <cellStyle name="Millares 2 2 5 2" xfId="120" xr:uid="{00000000-0005-0000-0000-00006C060000}"/>
    <cellStyle name="Millares 2 2 5 2 2" xfId="242" xr:uid="{00000000-0005-0000-0000-00006D060000}"/>
    <cellStyle name="Millares 2 2 5 2 2 2" xfId="471" xr:uid="{00000000-0005-0000-0000-00006E060000}"/>
    <cellStyle name="Millares 2 2 5 2 2 2 2" xfId="923" xr:uid="{00000000-0005-0000-0000-00006F060000}"/>
    <cellStyle name="Millares 2 2 5 2 2 2 2 2" xfId="1834" xr:uid="{00000000-0005-0000-0000-000070060000}"/>
    <cellStyle name="Millares 2 2 5 2 2 2 2 3" xfId="2739" xr:uid="{00000000-0005-0000-0000-000071060000}"/>
    <cellStyle name="Millares 2 2 5 2 2 2 3" xfId="1382" xr:uid="{00000000-0005-0000-0000-000072060000}"/>
    <cellStyle name="Millares 2 2 5 2 2 2 4" xfId="2287" xr:uid="{00000000-0005-0000-0000-000073060000}"/>
    <cellStyle name="Millares 2 2 5 2 2 3" xfId="697" xr:uid="{00000000-0005-0000-0000-000074060000}"/>
    <cellStyle name="Millares 2 2 5 2 2 3 2" xfId="1608" xr:uid="{00000000-0005-0000-0000-000075060000}"/>
    <cellStyle name="Millares 2 2 5 2 2 3 3" xfId="2513" xr:uid="{00000000-0005-0000-0000-000076060000}"/>
    <cellStyle name="Millares 2 2 5 2 2 4" xfId="1156" xr:uid="{00000000-0005-0000-0000-000077060000}"/>
    <cellStyle name="Millares 2 2 5 2 2 5" xfId="2061" xr:uid="{00000000-0005-0000-0000-000078060000}"/>
    <cellStyle name="Millares 2 2 5 2 3" xfId="358" xr:uid="{00000000-0005-0000-0000-000079060000}"/>
    <cellStyle name="Millares 2 2 5 2 3 2" xfId="810" xr:uid="{00000000-0005-0000-0000-00007A060000}"/>
    <cellStyle name="Millares 2 2 5 2 3 2 2" xfId="1721" xr:uid="{00000000-0005-0000-0000-00007B060000}"/>
    <cellStyle name="Millares 2 2 5 2 3 2 3" xfId="2626" xr:uid="{00000000-0005-0000-0000-00007C060000}"/>
    <cellStyle name="Millares 2 2 5 2 3 3" xfId="1269" xr:uid="{00000000-0005-0000-0000-00007D060000}"/>
    <cellStyle name="Millares 2 2 5 2 3 4" xfId="2174" xr:uid="{00000000-0005-0000-0000-00007E060000}"/>
    <cellStyle name="Millares 2 2 5 2 4" xfId="584" xr:uid="{00000000-0005-0000-0000-00007F060000}"/>
    <cellStyle name="Millares 2 2 5 2 4 2" xfId="1495" xr:uid="{00000000-0005-0000-0000-000080060000}"/>
    <cellStyle name="Millares 2 2 5 2 4 3" xfId="2400" xr:uid="{00000000-0005-0000-0000-000081060000}"/>
    <cellStyle name="Millares 2 2 5 2 5" xfId="1043" xr:uid="{00000000-0005-0000-0000-000082060000}"/>
    <cellStyle name="Millares 2 2 5 2 6" xfId="1948" xr:uid="{00000000-0005-0000-0000-000083060000}"/>
    <cellStyle name="Millares 2 2 5 3" xfId="188" xr:uid="{00000000-0005-0000-0000-000084060000}"/>
    <cellStyle name="Millares 2 2 5 3 2" xfId="417" xr:uid="{00000000-0005-0000-0000-000085060000}"/>
    <cellStyle name="Millares 2 2 5 3 2 2" xfId="869" xr:uid="{00000000-0005-0000-0000-000086060000}"/>
    <cellStyle name="Millares 2 2 5 3 2 2 2" xfId="1780" xr:uid="{00000000-0005-0000-0000-000087060000}"/>
    <cellStyle name="Millares 2 2 5 3 2 2 3" xfId="2685" xr:uid="{00000000-0005-0000-0000-000088060000}"/>
    <cellStyle name="Millares 2 2 5 3 2 3" xfId="1328" xr:uid="{00000000-0005-0000-0000-000089060000}"/>
    <cellStyle name="Millares 2 2 5 3 2 4" xfId="2233" xr:uid="{00000000-0005-0000-0000-00008A060000}"/>
    <cellStyle name="Millares 2 2 5 3 3" xfId="643" xr:uid="{00000000-0005-0000-0000-00008B060000}"/>
    <cellStyle name="Millares 2 2 5 3 3 2" xfId="1554" xr:uid="{00000000-0005-0000-0000-00008C060000}"/>
    <cellStyle name="Millares 2 2 5 3 3 3" xfId="2459" xr:uid="{00000000-0005-0000-0000-00008D060000}"/>
    <cellStyle name="Millares 2 2 5 3 4" xfId="1102" xr:uid="{00000000-0005-0000-0000-00008E060000}"/>
    <cellStyle name="Millares 2 2 5 3 5" xfId="2007" xr:uid="{00000000-0005-0000-0000-00008F060000}"/>
    <cellStyle name="Millares 2 2 5 4" xfId="304" xr:uid="{00000000-0005-0000-0000-000090060000}"/>
    <cellStyle name="Millares 2 2 5 4 2" xfId="756" xr:uid="{00000000-0005-0000-0000-000091060000}"/>
    <cellStyle name="Millares 2 2 5 4 2 2" xfId="1667" xr:uid="{00000000-0005-0000-0000-000092060000}"/>
    <cellStyle name="Millares 2 2 5 4 2 3" xfId="2572" xr:uid="{00000000-0005-0000-0000-000093060000}"/>
    <cellStyle name="Millares 2 2 5 4 3" xfId="1215" xr:uid="{00000000-0005-0000-0000-000094060000}"/>
    <cellStyle name="Millares 2 2 5 4 4" xfId="2120" xr:uid="{00000000-0005-0000-0000-000095060000}"/>
    <cellStyle name="Millares 2 2 5 5" xfId="530" xr:uid="{00000000-0005-0000-0000-000096060000}"/>
    <cellStyle name="Millares 2 2 5 5 2" xfId="1441" xr:uid="{00000000-0005-0000-0000-000097060000}"/>
    <cellStyle name="Millares 2 2 5 5 3" xfId="2346" xr:uid="{00000000-0005-0000-0000-000098060000}"/>
    <cellStyle name="Millares 2 2 5 6" xfId="989" xr:uid="{00000000-0005-0000-0000-000099060000}"/>
    <cellStyle name="Millares 2 2 5 7" xfId="1894" xr:uid="{00000000-0005-0000-0000-00009A060000}"/>
    <cellStyle name="Millares 2 2 6" xfId="84" xr:uid="{00000000-0005-0000-0000-00009B060000}"/>
    <cellStyle name="Millares 2 2 6 2" xfId="206" xr:uid="{00000000-0005-0000-0000-00009C060000}"/>
    <cellStyle name="Millares 2 2 6 2 2" xfId="435" xr:uid="{00000000-0005-0000-0000-00009D060000}"/>
    <cellStyle name="Millares 2 2 6 2 2 2" xfId="887" xr:uid="{00000000-0005-0000-0000-00009E060000}"/>
    <cellStyle name="Millares 2 2 6 2 2 2 2" xfId="1798" xr:uid="{00000000-0005-0000-0000-00009F060000}"/>
    <cellStyle name="Millares 2 2 6 2 2 2 3" xfId="2703" xr:uid="{00000000-0005-0000-0000-0000A0060000}"/>
    <cellStyle name="Millares 2 2 6 2 2 3" xfId="1346" xr:uid="{00000000-0005-0000-0000-0000A1060000}"/>
    <cellStyle name="Millares 2 2 6 2 2 4" xfId="2251" xr:uid="{00000000-0005-0000-0000-0000A2060000}"/>
    <cellStyle name="Millares 2 2 6 2 3" xfId="661" xr:uid="{00000000-0005-0000-0000-0000A3060000}"/>
    <cellStyle name="Millares 2 2 6 2 3 2" xfId="1572" xr:uid="{00000000-0005-0000-0000-0000A4060000}"/>
    <cellStyle name="Millares 2 2 6 2 3 3" xfId="2477" xr:uid="{00000000-0005-0000-0000-0000A5060000}"/>
    <cellStyle name="Millares 2 2 6 2 4" xfId="1120" xr:uid="{00000000-0005-0000-0000-0000A6060000}"/>
    <cellStyle name="Millares 2 2 6 2 5" xfId="2025" xr:uid="{00000000-0005-0000-0000-0000A7060000}"/>
    <cellStyle name="Millares 2 2 6 3" xfId="322" xr:uid="{00000000-0005-0000-0000-0000A8060000}"/>
    <cellStyle name="Millares 2 2 6 3 2" xfId="774" xr:uid="{00000000-0005-0000-0000-0000A9060000}"/>
    <cellStyle name="Millares 2 2 6 3 2 2" xfId="1685" xr:uid="{00000000-0005-0000-0000-0000AA060000}"/>
    <cellStyle name="Millares 2 2 6 3 2 3" xfId="2590" xr:uid="{00000000-0005-0000-0000-0000AB060000}"/>
    <cellStyle name="Millares 2 2 6 3 3" xfId="1233" xr:uid="{00000000-0005-0000-0000-0000AC060000}"/>
    <cellStyle name="Millares 2 2 6 3 4" xfId="2138" xr:uid="{00000000-0005-0000-0000-0000AD060000}"/>
    <cellStyle name="Millares 2 2 6 4" xfId="548" xr:uid="{00000000-0005-0000-0000-0000AE060000}"/>
    <cellStyle name="Millares 2 2 6 4 2" xfId="1459" xr:uid="{00000000-0005-0000-0000-0000AF060000}"/>
    <cellStyle name="Millares 2 2 6 4 3" xfId="2364" xr:uid="{00000000-0005-0000-0000-0000B0060000}"/>
    <cellStyle name="Millares 2 2 6 5" xfId="1007" xr:uid="{00000000-0005-0000-0000-0000B1060000}"/>
    <cellStyle name="Millares 2 2 6 6" xfId="1912" xr:uid="{00000000-0005-0000-0000-0000B2060000}"/>
    <cellStyle name="Millares 2 2 7" xfId="152" xr:uid="{00000000-0005-0000-0000-0000B3060000}"/>
    <cellStyle name="Millares 2 2 7 2" xfId="381" xr:uid="{00000000-0005-0000-0000-0000B4060000}"/>
    <cellStyle name="Millares 2 2 7 2 2" xfId="833" xr:uid="{00000000-0005-0000-0000-0000B5060000}"/>
    <cellStyle name="Millares 2 2 7 2 2 2" xfId="1744" xr:uid="{00000000-0005-0000-0000-0000B6060000}"/>
    <cellStyle name="Millares 2 2 7 2 2 3" xfId="2649" xr:uid="{00000000-0005-0000-0000-0000B7060000}"/>
    <cellStyle name="Millares 2 2 7 2 3" xfId="1292" xr:uid="{00000000-0005-0000-0000-0000B8060000}"/>
    <cellStyle name="Millares 2 2 7 2 4" xfId="2197" xr:uid="{00000000-0005-0000-0000-0000B9060000}"/>
    <cellStyle name="Millares 2 2 7 3" xfId="607" xr:uid="{00000000-0005-0000-0000-0000BA060000}"/>
    <cellStyle name="Millares 2 2 7 3 2" xfId="1518" xr:uid="{00000000-0005-0000-0000-0000BB060000}"/>
    <cellStyle name="Millares 2 2 7 3 3" xfId="2423" xr:uid="{00000000-0005-0000-0000-0000BC060000}"/>
    <cellStyle name="Millares 2 2 7 4" xfId="1066" xr:uid="{00000000-0005-0000-0000-0000BD060000}"/>
    <cellStyle name="Millares 2 2 7 5" xfId="1971" xr:uid="{00000000-0005-0000-0000-0000BE060000}"/>
    <cellStyle name="Millares 2 2 8" xfId="268" xr:uid="{00000000-0005-0000-0000-0000BF060000}"/>
    <cellStyle name="Millares 2 2 8 2" xfId="720" xr:uid="{00000000-0005-0000-0000-0000C0060000}"/>
    <cellStyle name="Millares 2 2 8 2 2" xfId="1631" xr:uid="{00000000-0005-0000-0000-0000C1060000}"/>
    <cellStyle name="Millares 2 2 8 2 3" xfId="2536" xr:uid="{00000000-0005-0000-0000-0000C2060000}"/>
    <cellStyle name="Millares 2 2 8 3" xfId="1179" xr:uid="{00000000-0005-0000-0000-0000C3060000}"/>
    <cellStyle name="Millares 2 2 8 4" xfId="2084" xr:uid="{00000000-0005-0000-0000-0000C4060000}"/>
    <cellStyle name="Millares 2 2 9" xfId="494" xr:uid="{00000000-0005-0000-0000-0000C5060000}"/>
    <cellStyle name="Millares 2 2 9 2" xfId="1405" xr:uid="{00000000-0005-0000-0000-0000C6060000}"/>
    <cellStyle name="Millares 2 2 9 3" xfId="2310" xr:uid="{00000000-0005-0000-0000-0000C7060000}"/>
    <cellStyle name="Millares 2 3" xfId="151" xr:uid="{00000000-0005-0000-0000-0000C8060000}"/>
    <cellStyle name="Millares 2 3 2" xfId="267" xr:uid="{00000000-0005-0000-0000-0000C9060000}"/>
    <cellStyle name="Millares 2 3 2 2" xfId="493" xr:uid="{00000000-0005-0000-0000-0000CA060000}"/>
    <cellStyle name="Millares 2 3 2 2 2" xfId="945" xr:uid="{00000000-0005-0000-0000-0000CB060000}"/>
    <cellStyle name="Millares 2 3 2 2 2 2" xfId="1856" xr:uid="{00000000-0005-0000-0000-0000CC060000}"/>
    <cellStyle name="Millares 2 3 2 2 2 3" xfId="2761" xr:uid="{00000000-0005-0000-0000-0000CD060000}"/>
    <cellStyle name="Millares 2 3 2 2 3" xfId="1404" xr:uid="{00000000-0005-0000-0000-0000CE060000}"/>
    <cellStyle name="Millares 2 3 2 2 4" xfId="2309" xr:uid="{00000000-0005-0000-0000-0000CF060000}"/>
    <cellStyle name="Millares 2 3 2 3" xfId="719" xr:uid="{00000000-0005-0000-0000-0000D0060000}"/>
    <cellStyle name="Millares 2 3 2 3 2" xfId="1630" xr:uid="{00000000-0005-0000-0000-0000D1060000}"/>
    <cellStyle name="Millares 2 3 2 3 3" xfId="2535" xr:uid="{00000000-0005-0000-0000-0000D2060000}"/>
    <cellStyle name="Millares 2 3 2 4" xfId="1178" xr:uid="{00000000-0005-0000-0000-0000D3060000}"/>
    <cellStyle name="Millares 2 3 2 5" xfId="2083" xr:uid="{00000000-0005-0000-0000-0000D4060000}"/>
    <cellStyle name="Millares 2 3 3" xfId="380" xr:uid="{00000000-0005-0000-0000-0000D5060000}"/>
    <cellStyle name="Millares 2 3 3 2" xfId="832" xr:uid="{00000000-0005-0000-0000-0000D6060000}"/>
    <cellStyle name="Millares 2 3 3 2 2" xfId="1743" xr:uid="{00000000-0005-0000-0000-0000D7060000}"/>
    <cellStyle name="Millares 2 3 3 2 3" xfId="2648" xr:uid="{00000000-0005-0000-0000-0000D8060000}"/>
    <cellStyle name="Millares 2 3 3 3" xfId="1291" xr:uid="{00000000-0005-0000-0000-0000D9060000}"/>
    <cellStyle name="Millares 2 3 3 4" xfId="2196" xr:uid="{00000000-0005-0000-0000-0000DA060000}"/>
    <cellStyle name="Millares 2 3 4" xfId="606" xr:uid="{00000000-0005-0000-0000-0000DB060000}"/>
    <cellStyle name="Millares 2 3 4 2" xfId="1517" xr:uid="{00000000-0005-0000-0000-0000DC060000}"/>
    <cellStyle name="Millares 2 3 4 3" xfId="2422" xr:uid="{00000000-0005-0000-0000-0000DD060000}"/>
    <cellStyle name="Millares 2 3 5" xfId="1065" xr:uid="{00000000-0005-0000-0000-0000DE060000}"/>
    <cellStyle name="Millares 2 3 6" xfId="1970" xr:uid="{00000000-0005-0000-0000-0000DF060000}"/>
    <cellStyle name="Millares 2 4" xfId="946" xr:uid="{00000000-0005-0000-0000-0000E0060000}"/>
    <cellStyle name="Moneda" xfId="34" builtinId="4"/>
    <cellStyle name="Moneda [0]" xfId="2762" builtinId="7"/>
    <cellStyle name="Moneda [0] 2" xfId="149" xr:uid="{00000000-0005-0000-0000-0000E2060000}"/>
    <cellStyle name="Moneda [0] 2 2" xfId="265" xr:uid="{00000000-0005-0000-0000-0000E3060000}"/>
    <cellStyle name="Moneda [0] 2 2 2" xfId="951" xr:uid="{00000000-0005-0000-0000-0000E4060000}"/>
    <cellStyle name="Moneda [0] 2 3" xfId="950" xr:uid="{00000000-0005-0000-0000-0000E5060000}"/>
    <cellStyle name="Moneda [0] 2 4" xfId="2767" xr:uid="{2D5B98E8-6B76-44C7-8812-C2B519B5822D}"/>
    <cellStyle name="Moneda [0] 3" xfId="2763" xr:uid="{46FCB982-3C02-4825-8EE3-9B926BCFC35A}"/>
    <cellStyle name="Moneda [0] 4" xfId="2770" xr:uid="{323A04E5-9468-4EA2-B589-446EA96DB111}"/>
    <cellStyle name="Moneda 10" xfId="148" xr:uid="{00000000-0005-0000-0000-0000E6060000}"/>
    <cellStyle name="Moneda 10 2" xfId="264" xr:uid="{00000000-0005-0000-0000-0000E7060000}"/>
    <cellStyle name="Moneda 10 2 2" xfId="492" xr:uid="{00000000-0005-0000-0000-0000E8060000}"/>
    <cellStyle name="Moneda 10 2 2 2" xfId="944" xr:uid="{00000000-0005-0000-0000-0000E9060000}"/>
    <cellStyle name="Moneda 10 2 2 2 2" xfId="1855" xr:uid="{00000000-0005-0000-0000-0000EA060000}"/>
    <cellStyle name="Moneda 10 2 2 2 3" xfId="2760" xr:uid="{00000000-0005-0000-0000-0000EB060000}"/>
    <cellStyle name="Moneda 10 2 2 3" xfId="1403" xr:uid="{00000000-0005-0000-0000-0000EC060000}"/>
    <cellStyle name="Moneda 10 2 2 4" xfId="2308" xr:uid="{00000000-0005-0000-0000-0000ED060000}"/>
    <cellStyle name="Moneda 10 2 3" xfId="718" xr:uid="{00000000-0005-0000-0000-0000EE060000}"/>
    <cellStyle name="Moneda 10 2 3 2" xfId="1629" xr:uid="{00000000-0005-0000-0000-0000EF060000}"/>
    <cellStyle name="Moneda 10 2 3 3" xfId="2534" xr:uid="{00000000-0005-0000-0000-0000F0060000}"/>
    <cellStyle name="Moneda 10 2 4" xfId="1177" xr:uid="{00000000-0005-0000-0000-0000F1060000}"/>
    <cellStyle name="Moneda 10 2 5" xfId="2082" xr:uid="{00000000-0005-0000-0000-0000F2060000}"/>
    <cellStyle name="Moneda 10 3" xfId="379" xr:uid="{00000000-0005-0000-0000-0000F3060000}"/>
    <cellStyle name="Moneda 10 3 2" xfId="831" xr:uid="{00000000-0005-0000-0000-0000F4060000}"/>
    <cellStyle name="Moneda 10 3 2 2" xfId="1742" xr:uid="{00000000-0005-0000-0000-0000F5060000}"/>
    <cellStyle name="Moneda 10 3 2 3" xfId="2647" xr:uid="{00000000-0005-0000-0000-0000F6060000}"/>
    <cellStyle name="Moneda 10 3 3" xfId="1290" xr:uid="{00000000-0005-0000-0000-0000F7060000}"/>
    <cellStyle name="Moneda 10 3 4" xfId="2195" xr:uid="{00000000-0005-0000-0000-0000F8060000}"/>
    <cellStyle name="Moneda 10 4" xfId="605" xr:uid="{00000000-0005-0000-0000-0000F9060000}"/>
    <cellStyle name="Moneda 10 4 2" xfId="1516" xr:uid="{00000000-0005-0000-0000-0000FA060000}"/>
    <cellStyle name="Moneda 10 4 3" xfId="2421" xr:uid="{00000000-0005-0000-0000-0000FB060000}"/>
    <cellStyle name="Moneda 10 5" xfId="1064" xr:uid="{00000000-0005-0000-0000-0000FC060000}"/>
    <cellStyle name="Moneda 10 6" xfId="1969" xr:uid="{00000000-0005-0000-0000-0000FD060000}"/>
    <cellStyle name="Moneda 11" xfId="156" xr:uid="{00000000-0005-0000-0000-0000FE060000}"/>
    <cellStyle name="Moneda 11 2" xfId="385" xr:uid="{00000000-0005-0000-0000-0000FF060000}"/>
    <cellStyle name="Moneda 11 2 2" xfId="837" xr:uid="{00000000-0005-0000-0000-000000070000}"/>
    <cellStyle name="Moneda 11 2 2 2" xfId="1748" xr:uid="{00000000-0005-0000-0000-000001070000}"/>
    <cellStyle name="Moneda 11 2 2 3" xfId="2653" xr:uid="{00000000-0005-0000-0000-000002070000}"/>
    <cellStyle name="Moneda 11 2 3" xfId="1296" xr:uid="{00000000-0005-0000-0000-000003070000}"/>
    <cellStyle name="Moneda 11 2 4" xfId="2201" xr:uid="{00000000-0005-0000-0000-000004070000}"/>
    <cellStyle name="Moneda 11 3" xfId="611" xr:uid="{00000000-0005-0000-0000-000005070000}"/>
    <cellStyle name="Moneda 11 3 2" xfId="1522" xr:uid="{00000000-0005-0000-0000-000006070000}"/>
    <cellStyle name="Moneda 11 3 3" xfId="2427" xr:uid="{00000000-0005-0000-0000-000007070000}"/>
    <cellStyle name="Moneda 11 4" xfId="1070" xr:uid="{00000000-0005-0000-0000-000008070000}"/>
    <cellStyle name="Moneda 11 5" xfId="1975" xr:uid="{00000000-0005-0000-0000-000009070000}"/>
    <cellStyle name="Moneda 12" xfId="272" xr:uid="{00000000-0005-0000-0000-00000A070000}"/>
    <cellStyle name="Moneda 12 2" xfId="724" xr:uid="{00000000-0005-0000-0000-00000B070000}"/>
    <cellStyle name="Moneda 12 2 2" xfId="1635" xr:uid="{00000000-0005-0000-0000-00000C070000}"/>
    <cellStyle name="Moneda 12 2 3" xfId="2540" xr:uid="{00000000-0005-0000-0000-00000D070000}"/>
    <cellStyle name="Moneda 12 3" xfId="1183" xr:uid="{00000000-0005-0000-0000-00000E070000}"/>
    <cellStyle name="Moneda 12 4" xfId="2088" xr:uid="{00000000-0005-0000-0000-00000F070000}"/>
    <cellStyle name="Moneda 13" xfId="498" xr:uid="{00000000-0005-0000-0000-000010070000}"/>
    <cellStyle name="Moneda 13 2" xfId="1409" xr:uid="{00000000-0005-0000-0000-000011070000}"/>
    <cellStyle name="Moneda 13 3" xfId="2314" xr:uid="{00000000-0005-0000-0000-000012070000}"/>
    <cellStyle name="Moneda 14" xfId="957" xr:uid="{00000000-0005-0000-0000-000013070000}"/>
    <cellStyle name="Moneda 15" xfId="1857" xr:uid="{00000000-0005-0000-0000-000014070000}"/>
    <cellStyle name="Moneda 16" xfId="1862" xr:uid="{00000000-0005-0000-0000-000015070000}"/>
    <cellStyle name="Moneda 2" xfId="4" xr:uid="{00000000-0005-0000-0000-000016070000}"/>
    <cellStyle name="Moneda 2 2" xfId="21" xr:uid="{00000000-0005-0000-0000-000017070000}"/>
    <cellStyle name="Moneda 2 2 2" xfId="29" xr:uid="{00000000-0005-0000-0000-000018070000}"/>
    <cellStyle name="Moneda 2 2 2 10" xfId="955" xr:uid="{00000000-0005-0000-0000-000019070000}"/>
    <cellStyle name="Moneda 2 2 2 11" xfId="1860" xr:uid="{00000000-0005-0000-0000-00001A070000}"/>
    <cellStyle name="Moneda 2 2 2 2" xfId="37" xr:uid="{00000000-0005-0000-0000-00001B070000}"/>
    <cellStyle name="Moneda 2 2 2 2 10" xfId="1865" xr:uid="{00000000-0005-0000-0000-00001C070000}"/>
    <cellStyle name="Moneda 2 2 2 2 2" xfId="46" xr:uid="{00000000-0005-0000-0000-00001D070000}"/>
    <cellStyle name="Moneda 2 2 2 2 2 2" xfId="64" xr:uid="{00000000-0005-0000-0000-00001E070000}"/>
    <cellStyle name="Moneda 2 2 2 2 2 2 2" xfId="118" xr:uid="{00000000-0005-0000-0000-00001F070000}"/>
    <cellStyle name="Moneda 2 2 2 2 2 2 2 2" xfId="240" xr:uid="{00000000-0005-0000-0000-000020070000}"/>
    <cellStyle name="Moneda 2 2 2 2 2 2 2 2 2" xfId="469" xr:uid="{00000000-0005-0000-0000-000021070000}"/>
    <cellStyle name="Moneda 2 2 2 2 2 2 2 2 2 2" xfId="921" xr:uid="{00000000-0005-0000-0000-000022070000}"/>
    <cellStyle name="Moneda 2 2 2 2 2 2 2 2 2 2 2" xfId="1832" xr:uid="{00000000-0005-0000-0000-000023070000}"/>
    <cellStyle name="Moneda 2 2 2 2 2 2 2 2 2 2 3" xfId="2737" xr:uid="{00000000-0005-0000-0000-000024070000}"/>
    <cellStyle name="Moneda 2 2 2 2 2 2 2 2 2 3" xfId="1380" xr:uid="{00000000-0005-0000-0000-000025070000}"/>
    <cellStyle name="Moneda 2 2 2 2 2 2 2 2 2 4" xfId="2285" xr:uid="{00000000-0005-0000-0000-000026070000}"/>
    <cellStyle name="Moneda 2 2 2 2 2 2 2 2 3" xfId="695" xr:uid="{00000000-0005-0000-0000-000027070000}"/>
    <cellStyle name="Moneda 2 2 2 2 2 2 2 2 3 2" xfId="1606" xr:uid="{00000000-0005-0000-0000-000028070000}"/>
    <cellStyle name="Moneda 2 2 2 2 2 2 2 2 3 3" xfId="2511" xr:uid="{00000000-0005-0000-0000-000029070000}"/>
    <cellStyle name="Moneda 2 2 2 2 2 2 2 2 4" xfId="1154" xr:uid="{00000000-0005-0000-0000-00002A070000}"/>
    <cellStyle name="Moneda 2 2 2 2 2 2 2 2 5" xfId="2059" xr:uid="{00000000-0005-0000-0000-00002B070000}"/>
    <cellStyle name="Moneda 2 2 2 2 2 2 2 3" xfId="356" xr:uid="{00000000-0005-0000-0000-00002C070000}"/>
    <cellStyle name="Moneda 2 2 2 2 2 2 2 3 2" xfId="808" xr:uid="{00000000-0005-0000-0000-00002D070000}"/>
    <cellStyle name="Moneda 2 2 2 2 2 2 2 3 2 2" xfId="1719" xr:uid="{00000000-0005-0000-0000-00002E070000}"/>
    <cellStyle name="Moneda 2 2 2 2 2 2 2 3 2 3" xfId="2624" xr:uid="{00000000-0005-0000-0000-00002F070000}"/>
    <cellStyle name="Moneda 2 2 2 2 2 2 2 3 3" xfId="1267" xr:uid="{00000000-0005-0000-0000-000030070000}"/>
    <cellStyle name="Moneda 2 2 2 2 2 2 2 3 4" xfId="2172" xr:uid="{00000000-0005-0000-0000-000031070000}"/>
    <cellStyle name="Moneda 2 2 2 2 2 2 2 4" xfId="582" xr:uid="{00000000-0005-0000-0000-000032070000}"/>
    <cellStyle name="Moneda 2 2 2 2 2 2 2 4 2" xfId="1493" xr:uid="{00000000-0005-0000-0000-000033070000}"/>
    <cellStyle name="Moneda 2 2 2 2 2 2 2 4 3" xfId="2398" xr:uid="{00000000-0005-0000-0000-000034070000}"/>
    <cellStyle name="Moneda 2 2 2 2 2 2 2 5" xfId="1041" xr:uid="{00000000-0005-0000-0000-000035070000}"/>
    <cellStyle name="Moneda 2 2 2 2 2 2 2 6" xfId="1946" xr:uid="{00000000-0005-0000-0000-000036070000}"/>
    <cellStyle name="Moneda 2 2 2 2 2 2 3" xfId="186" xr:uid="{00000000-0005-0000-0000-000037070000}"/>
    <cellStyle name="Moneda 2 2 2 2 2 2 3 2" xfId="415" xr:uid="{00000000-0005-0000-0000-000038070000}"/>
    <cellStyle name="Moneda 2 2 2 2 2 2 3 2 2" xfId="867" xr:uid="{00000000-0005-0000-0000-000039070000}"/>
    <cellStyle name="Moneda 2 2 2 2 2 2 3 2 2 2" xfId="1778" xr:uid="{00000000-0005-0000-0000-00003A070000}"/>
    <cellStyle name="Moneda 2 2 2 2 2 2 3 2 2 3" xfId="2683" xr:uid="{00000000-0005-0000-0000-00003B070000}"/>
    <cellStyle name="Moneda 2 2 2 2 2 2 3 2 3" xfId="1326" xr:uid="{00000000-0005-0000-0000-00003C070000}"/>
    <cellStyle name="Moneda 2 2 2 2 2 2 3 2 4" xfId="2231" xr:uid="{00000000-0005-0000-0000-00003D070000}"/>
    <cellStyle name="Moneda 2 2 2 2 2 2 3 3" xfId="641" xr:uid="{00000000-0005-0000-0000-00003E070000}"/>
    <cellStyle name="Moneda 2 2 2 2 2 2 3 3 2" xfId="1552" xr:uid="{00000000-0005-0000-0000-00003F070000}"/>
    <cellStyle name="Moneda 2 2 2 2 2 2 3 3 3" xfId="2457" xr:uid="{00000000-0005-0000-0000-000040070000}"/>
    <cellStyle name="Moneda 2 2 2 2 2 2 3 4" xfId="1100" xr:uid="{00000000-0005-0000-0000-000041070000}"/>
    <cellStyle name="Moneda 2 2 2 2 2 2 3 5" xfId="2005" xr:uid="{00000000-0005-0000-0000-000042070000}"/>
    <cellStyle name="Moneda 2 2 2 2 2 2 4" xfId="302" xr:uid="{00000000-0005-0000-0000-000043070000}"/>
    <cellStyle name="Moneda 2 2 2 2 2 2 4 2" xfId="754" xr:uid="{00000000-0005-0000-0000-000044070000}"/>
    <cellStyle name="Moneda 2 2 2 2 2 2 4 2 2" xfId="1665" xr:uid="{00000000-0005-0000-0000-000045070000}"/>
    <cellStyle name="Moneda 2 2 2 2 2 2 4 2 3" xfId="2570" xr:uid="{00000000-0005-0000-0000-000046070000}"/>
    <cellStyle name="Moneda 2 2 2 2 2 2 4 3" xfId="1213" xr:uid="{00000000-0005-0000-0000-000047070000}"/>
    <cellStyle name="Moneda 2 2 2 2 2 2 4 4" xfId="2118" xr:uid="{00000000-0005-0000-0000-000048070000}"/>
    <cellStyle name="Moneda 2 2 2 2 2 2 5" xfId="528" xr:uid="{00000000-0005-0000-0000-000049070000}"/>
    <cellStyle name="Moneda 2 2 2 2 2 2 5 2" xfId="1439" xr:uid="{00000000-0005-0000-0000-00004A070000}"/>
    <cellStyle name="Moneda 2 2 2 2 2 2 5 3" xfId="2344" xr:uid="{00000000-0005-0000-0000-00004B070000}"/>
    <cellStyle name="Moneda 2 2 2 2 2 2 6" xfId="987" xr:uid="{00000000-0005-0000-0000-00004C070000}"/>
    <cellStyle name="Moneda 2 2 2 2 2 2 7" xfId="1892" xr:uid="{00000000-0005-0000-0000-00004D070000}"/>
    <cellStyle name="Moneda 2 2 2 2 2 3" xfId="82" xr:uid="{00000000-0005-0000-0000-00004E070000}"/>
    <cellStyle name="Moneda 2 2 2 2 2 3 2" xfId="136" xr:uid="{00000000-0005-0000-0000-00004F070000}"/>
    <cellStyle name="Moneda 2 2 2 2 2 3 2 2" xfId="258" xr:uid="{00000000-0005-0000-0000-000050070000}"/>
    <cellStyle name="Moneda 2 2 2 2 2 3 2 2 2" xfId="487" xr:uid="{00000000-0005-0000-0000-000051070000}"/>
    <cellStyle name="Moneda 2 2 2 2 2 3 2 2 2 2" xfId="939" xr:uid="{00000000-0005-0000-0000-000052070000}"/>
    <cellStyle name="Moneda 2 2 2 2 2 3 2 2 2 2 2" xfId="1850" xr:uid="{00000000-0005-0000-0000-000053070000}"/>
    <cellStyle name="Moneda 2 2 2 2 2 3 2 2 2 2 3" xfId="2755" xr:uid="{00000000-0005-0000-0000-000054070000}"/>
    <cellStyle name="Moneda 2 2 2 2 2 3 2 2 2 3" xfId="1398" xr:uid="{00000000-0005-0000-0000-000055070000}"/>
    <cellStyle name="Moneda 2 2 2 2 2 3 2 2 2 4" xfId="2303" xr:uid="{00000000-0005-0000-0000-000056070000}"/>
    <cellStyle name="Moneda 2 2 2 2 2 3 2 2 3" xfId="713" xr:uid="{00000000-0005-0000-0000-000057070000}"/>
    <cellStyle name="Moneda 2 2 2 2 2 3 2 2 3 2" xfId="1624" xr:uid="{00000000-0005-0000-0000-000058070000}"/>
    <cellStyle name="Moneda 2 2 2 2 2 3 2 2 3 3" xfId="2529" xr:uid="{00000000-0005-0000-0000-000059070000}"/>
    <cellStyle name="Moneda 2 2 2 2 2 3 2 2 4" xfId="1172" xr:uid="{00000000-0005-0000-0000-00005A070000}"/>
    <cellStyle name="Moneda 2 2 2 2 2 3 2 2 5" xfId="2077" xr:uid="{00000000-0005-0000-0000-00005B070000}"/>
    <cellStyle name="Moneda 2 2 2 2 2 3 2 3" xfId="374" xr:uid="{00000000-0005-0000-0000-00005C070000}"/>
    <cellStyle name="Moneda 2 2 2 2 2 3 2 3 2" xfId="826" xr:uid="{00000000-0005-0000-0000-00005D070000}"/>
    <cellStyle name="Moneda 2 2 2 2 2 3 2 3 2 2" xfId="1737" xr:uid="{00000000-0005-0000-0000-00005E070000}"/>
    <cellStyle name="Moneda 2 2 2 2 2 3 2 3 2 3" xfId="2642" xr:uid="{00000000-0005-0000-0000-00005F070000}"/>
    <cellStyle name="Moneda 2 2 2 2 2 3 2 3 3" xfId="1285" xr:uid="{00000000-0005-0000-0000-000060070000}"/>
    <cellStyle name="Moneda 2 2 2 2 2 3 2 3 4" xfId="2190" xr:uid="{00000000-0005-0000-0000-000061070000}"/>
    <cellStyle name="Moneda 2 2 2 2 2 3 2 4" xfId="600" xr:uid="{00000000-0005-0000-0000-000062070000}"/>
    <cellStyle name="Moneda 2 2 2 2 2 3 2 4 2" xfId="1511" xr:uid="{00000000-0005-0000-0000-000063070000}"/>
    <cellStyle name="Moneda 2 2 2 2 2 3 2 4 3" xfId="2416" xr:uid="{00000000-0005-0000-0000-000064070000}"/>
    <cellStyle name="Moneda 2 2 2 2 2 3 2 5" xfId="1059" xr:uid="{00000000-0005-0000-0000-000065070000}"/>
    <cellStyle name="Moneda 2 2 2 2 2 3 2 6" xfId="1964" xr:uid="{00000000-0005-0000-0000-000066070000}"/>
    <cellStyle name="Moneda 2 2 2 2 2 3 3" xfId="204" xr:uid="{00000000-0005-0000-0000-000067070000}"/>
    <cellStyle name="Moneda 2 2 2 2 2 3 3 2" xfId="433" xr:uid="{00000000-0005-0000-0000-000068070000}"/>
    <cellStyle name="Moneda 2 2 2 2 2 3 3 2 2" xfId="885" xr:uid="{00000000-0005-0000-0000-000069070000}"/>
    <cellStyle name="Moneda 2 2 2 2 2 3 3 2 2 2" xfId="1796" xr:uid="{00000000-0005-0000-0000-00006A070000}"/>
    <cellStyle name="Moneda 2 2 2 2 2 3 3 2 2 3" xfId="2701" xr:uid="{00000000-0005-0000-0000-00006B070000}"/>
    <cellStyle name="Moneda 2 2 2 2 2 3 3 2 3" xfId="1344" xr:uid="{00000000-0005-0000-0000-00006C070000}"/>
    <cellStyle name="Moneda 2 2 2 2 2 3 3 2 4" xfId="2249" xr:uid="{00000000-0005-0000-0000-00006D070000}"/>
    <cellStyle name="Moneda 2 2 2 2 2 3 3 3" xfId="659" xr:uid="{00000000-0005-0000-0000-00006E070000}"/>
    <cellStyle name="Moneda 2 2 2 2 2 3 3 3 2" xfId="1570" xr:uid="{00000000-0005-0000-0000-00006F070000}"/>
    <cellStyle name="Moneda 2 2 2 2 2 3 3 3 3" xfId="2475" xr:uid="{00000000-0005-0000-0000-000070070000}"/>
    <cellStyle name="Moneda 2 2 2 2 2 3 3 4" xfId="1118" xr:uid="{00000000-0005-0000-0000-000071070000}"/>
    <cellStyle name="Moneda 2 2 2 2 2 3 3 5" xfId="2023" xr:uid="{00000000-0005-0000-0000-000072070000}"/>
    <cellStyle name="Moneda 2 2 2 2 2 3 4" xfId="320" xr:uid="{00000000-0005-0000-0000-000073070000}"/>
    <cellStyle name="Moneda 2 2 2 2 2 3 4 2" xfId="772" xr:uid="{00000000-0005-0000-0000-000074070000}"/>
    <cellStyle name="Moneda 2 2 2 2 2 3 4 2 2" xfId="1683" xr:uid="{00000000-0005-0000-0000-000075070000}"/>
    <cellStyle name="Moneda 2 2 2 2 2 3 4 2 3" xfId="2588" xr:uid="{00000000-0005-0000-0000-000076070000}"/>
    <cellStyle name="Moneda 2 2 2 2 2 3 4 3" xfId="1231" xr:uid="{00000000-0005-0000-0000-000077070000}"/>
    <cellStyle name="Moneda 2 2 2 2 2 3 4 4" xfId="2136" xr:uid="{00000000-0005-0000-0000-000078070000}"/>
    <cellStyle name="Moneda 2 2 2 2 2 3 5" xfId="546" xr:uid="{00000000-0005-0000-0000-000079070000}"/>
    <cellStyle name="Moneda 2 2 2 2 2 3 5 2" xfId="1457" xr:uid="{00000000-0005-0000-0000-00007A070000}"/>
    <cellStyle name="Moneda 2 2 2 2 2 3 5 3" xfId="2362" xr:uid="{00000000-0005-0000-0000-00007B070000}"/>
    <cellStyle name="Moneda 2 2 2 2 2 3 6" xfId="1005" xr:uid="{00000000-0005-0000-0000-00007C070000}"/>
    <cellStyle name="Moneda 2 2 2 2 2 3 7" xfId="1910" xr:uid="{00000000-0005-0000-0000-00007D070000}"/>
    <cellStyle name="Moneda 2 2 2 2 2 4" xfId="100" xr:uid="{00000000-0005-0000-0000-00007E070000}"/>
    <cellStyle name="Moneda 2 2 2 2 2 4 2" xfId="222" xr:uid="{00000000-0005-0000-0000-00007F070000}"/>
    <cellStyle name="Moneda 2 2 2 2 2 4 2 2" xfId="451" xr:uid="{00000000-0005-0000-0000-000080070000}"/>
    <cellStyle name="Moneda 2 2 2 2 2 4 2 2 2" xfId="903" xr:uid="{00000000-0005-0000-0000-000081070000}"/>
    <cellStyle name="Moneda 2 2 2 2 2 4 2 2 2 2" xfId="1814" xr:uid="{00000000-0005-0000-0000-000082070000}"/>
    <cellStyle name="Moneda 2 2 2 2 2 4 2 2 2 3" xfId="2719" xr:uid="{00000000-0005-0000-0000-000083070000}"/>
    <cellStyle name="Moneda 2 2 2 2 2 4 2 2 3" xfId="1362" xr:uid="{00000000-0005-0000-0000-000084070000}"/>
    <cellStyle name="Moneda 2 2 2 2 2 4 2 2 4" xfId="2267" xr:uid="{00000000-0005-0000-0000-000085070000}"/>
    <cellStyle name="Moneda 2 2 2 2 2 4 2 3" xfId="677" xr:uid="{00000000-0005-0000-0000-000086070000}"/>
    <cellStyle name="Moneda 2 2 2 2 2 4 2 3 2" xfId="1588" xr:uid="{00000000-0005-0000-0000-000087070000}"/>
    <cellStyle name="Moneda 2 2 2 2 2 4 2 3 3" xfId="2493" xr:uid="{00000000-0005-0000-0000-000088070000}"/>
    <cellStyle name="Moneda 2 2 2 2 2 4 2 4" xfId="1136" xr:uid="{00000000-0005-0000-0000-000089070000}"/>
    <cellStyle name="Moneda 2 2 2 2 2 4 2 5" xfId="2041" xr:uid="{00000000-0005-0000-0000-00008A070000}"/>
    <cellStyle name="Moneda 2 2 2 2 2 4 3" xfId="338" xr:uid="{00000000-0005-0000-0000-00008B070000}"/>
    <cellStyle name="Moneda 2 2 2 2 2 4 3 2" xfId="790" xr:uid="{00000000-0005-0000-0000-00008C070000}"/>
    <cellStyle name="Moneda 2 2 2 2 2 4 3 2 2" xfId="1701" xr:uid="{00000000-0005-0000-0000-00008D070000}"/>
    <cellStyle name="Moneda 2 2 2 2 2 4 3 2 3" xfId="2606" xr:uid="{00000000-0005-0000-0000-00008E070000}"/>
    <cellStyle name="Moneda 2 2 2 2 2 4 3 3" xfId="1249" xr:uid="{00000000-0005-0000-0000-00008F070000}"/>
    <cellStyle name="Moneda 2 2 2 2 2 4 3 4" xfId="2154" xr:uid="{00000000-0005-0000-0000-000090070000}"/>
    <cellStyle name="Moneda 2 2 2 2 2 4 4" xfId="564" xr:uid="{00000000-0005-0000-0000-000091070000}"/>
    <cellStyle name="Moneda 2 2 2 2 2 4 4 2" xfId="1475" xr:uid="{00000000-0005-0000-0000-000092070000}"/>
    <cellStyle name="Moneda 2 2 2 2 2 4 4 3" xfId="2380" xr:uid="{00000000-0005-0000-0000-000093070000}"/>
    <cellStyle name="Moneda 2 2 2 2 2 4 5" xfId="1023" xr:uid="{00000000-0005-0000-0000-000094070000}"/>
    <cellStyle name="Moneda 2 2 2 2 2 4 6" xfId="1928" xr:uid="{00000000-0005-0000-0000-000095070000}"/>
    <cellStyle name="Moneda 2 2 2 2 2 5" xfId="168" xr:uid="{00000000-0005-0000-0000-000096070000}"/>
    <cellStyle name="Moneda 2 2 2 2 2 5 2" xfId="397" xr:uid="{00000000-0005-0000-0000-000097070000}"/>
    <cellStyle name="Moneda 2 2 2 2 2 5 2 2" xfId="849" xr:uid="{00000000-0005-0000-0000-000098070000}"/>
    <cellStyle name="Moneda 2 2 2 2 2 5 2 2 2" xfId="1760" xr:uid="{00000000-0005-0000-0000-000099070000}"/>
    <cellStyle name="Moneda 2 2 2 2 2 5 2 2 3" xfId="2665" xr:uid="{00000000-0005-0000-0000-00009A070000}"/>
    <cellStyle name="Moneda 2 2 2 2 2 5 2 3" xfId="1308" xr:uid="{00000000-0005-0000-0000-00009B070000}"/>
    <cellStyle name="Moneda 2 2 2 2 2 5 2 4" xfId="2213" xr:uid="{00000000-0005-0000-0000-00009C070000}"/>
    <cellStyle name="Moneda 2 2 2 2 2 5 3" xfId="623" xr:uid="{00000000-0005-0000-0000-00009D070000}"/>
    <cellStyle name="Moneda 2 2 2 2 2 5 3 2" xfId="1534" xr:uid="{00000000-0005-0000-0000-00009E070000}"/>
    <cellStyle name="Moneda 2 2 2 2 2 5 3 3" xfId="2439" xr:uid="{00000000-0005-0000-0000-00009F070000}"/>
    <cellStyle name="Moneda 2 2 2 2 2 5 4" xfId="1082" xr:uid="{00000000-0005-0000-0000-0000A0070000}"/>
    <cellStyle name="Moneda 2 2 2 2 2 5 5" xfId="1987" xr:uid="{00000000-0005-0000-0000-0000A1070000}"/>
    <cellStyle name="Moneda 2 2 2 2 2 6" xfId="284" xr:uid="{00000000-0005-0000-0000-0000A2070000}"/>
    <cellStyle name="Moneda 2 2 2 2 2 6 2" xfId="736" xr:uid="{00000000-0005-0000-0000-0000A3070000}"/>
    <cellStyle name="Moneda 2 2 2 2 2 6 2 2" xfId="1647" xr:uid="{00000000-0005-0000-0000-0000A4070000}"/>
    <cellStyle name="Moneda 2 2 2 2 2 6 2 3" xfId="2552" xr:uid="{00000000-0005-0000-0000-0000A5070000}"/>
    <cellStyle name="Moneda 2 2 2 2 2 6 3" xfId="1195" xr:uid="{00000000-0005-0000-0000-0000A6070000}"/>
    <cellStyle name="Moneda 2 2 2 2 2 6 4" xfId="2100" xr:uid="{00000000-0005-0000-0000-0000A7070000}"/>
    <cellStyle name="Moneda 2 2 2 2 2 7" xfId="510" xr:uid="{00000000-0005-0000-0000-0000A8070000}"/>
    <cellStyle name="Moneda 2 2 2 2 2 7 2" xfId="1421" xr:uid="{00000000-0005-0000-0000-0000A9070000}"/>
    <cellStyle name="Moneda 2 2 2 2 2 7 3" xfId="2326" xr:uid="{00000000-0005-0000-0000-0000AA070000}"/>
    <cellStyle name="Moneda 2 2 2 2 2 8" xfId="969" xr:uid="{00000000-0005-0000-0000-0000AB070000}"/>
    <cellStyle name="Moneda 2 2 2 2 2 9" xfId="1874" xr:uid="{00000000-0005-0000-0000-0000AC070000}"/>
    <cellStyle name="Moneda 2 2 2 2 3" xfId="55" xr:uid="{00000000-0005-0000-0000-0000AD070000}"/>
    <cellStyle name="Moneda 2 2 2 2 3 2" xfId="109" xr:uid="{00000000-0005-0000-0000-0000AE070000}"/>
    <cellStyle name="Moneda 2 2 2 2 3 2 2" xfId="231" xr:uid="{00000000-0005-0000-0000-0000AF070000}"/>
    <cellStyle name="Moneda 2 2 2 2 3 2 2 2" xfId="460" xr:uid="{00000000-0005-0000-0000-0000B0070000}"/>
    <cellStyle name="Moneda 2 2 2 2 3 2 2 2 2" xfId="912" xr:uid="{00000000-0005-0000-0000-0000B1070000}"/>
    <cellStyle name="Moneda 2 2 2 2 3 2 2 2 2 2" xfId="1823" xr:uid="{00000000-0005-0000-0000-0000B2070000}"/>
    <cellStyle name="Moneda 2 2 2 2 3 2 2 2 2 3" xfId="2728" xr:uid="{00000000-0005-0000-0000-0000B3070000}"/>
    <cellStyle name="Moneda 2 2 2 2 3 2 2 2 3" xfId="1371" xr:uid="{00000000-0005-0000-0000-0000B4070000}"/>
    <cellStyle name="Moneda 2 2 2 2 3 2 2 2 4" xfId="2276" xr:uid="{00000000-0005-0000-0000-0000B5070000}"/>
    <cellStyle name="Moneda 2 2 2 2 3 2 2 3" xfId="686" xr:uid="{00000000-0005-0000-0000-0000B6070000}"/>
    <cellStyle name="Moneda 2 2 2 2 3 2 2 3 2" xfId="1597" xr:uid="{00000000-0005-0000-0000-0000B7070000}"/>
    <cellStyle name="Moneda 2 2 2 2 3 2 2 3 3" xfId="2502" xr:uid="{00000000-0005-0000-0000-0000B8070000}"/>
    <cellStyle name="Moneda 2 2 2 2 3 2 2 4" xfId="1145" xr:uid="{00000000-0005-0000-0000-0000B9070000}"/>
    <cellStyle name="Moneda 2 2 2 2 3 2 2 5" xfId="2050" xr:uid="{00000000-0005-0000-0000-0000BA070000}"/>
    <cellStyle name="Moneda 2 2 2 2 3 2 3" xfId="347" xr:uid="{00000000-0005-0000-0000-0000BB070000}"/>
    <cellStyle name="Moneda 2 2 2 2 3 2 3 2" xfId="799" xr:uid="{00000000-0005-0000-0000-0000BC070000}"/>
    <cellStyle name="Moneda 2 2 2 2 3 2 3 2 2" xfId="1710" xr:uid="{00000000-0005-0000-0000-0000BD070000}"/>
    <cellStyle name="Moneda 2 2 2 2 3 2 3 2 3" xfId="2615" xr:uid="{00000000-0005-0000-0000-0000BE070000}"/>
    <cellStyle name="Moneda 2 2 2 2 3 2 3 3" xfId="1258" xr:uid="{00000000-0005-0000-0000-0000BF070000}"/>
    <cellStyle name="Moneda 2 2 2 2 3 2 3 4" xfId="2163" xr:uid="{00000000-0005-0000-0000-0000C0070000}"/>
    <cellStyle name="Moneda 2 2 2 2 3 2 4" xfId="573" xr:uid="{00000000-0005-0000-0000-0000C1070000}"/>
    <cellStyle name="Moneda 2 2 2 2 3 2 4 2" xfId="1484" xr:uid="{00000000-0005-0000-0000-0000C2070000}"/>
    <cellStyle name="Moneda 2 2 2 2 3 2 4 3" xfId="2389" xr:uid="{00000000-0005-0000-0000-0000C3070000}"/>
    <cellStyle name="Moneda 2 2 2 2 3 2 5" xfId="1032" xr:uid="{00000000-0005-0000-0000-0000C4070000}"/>
    <cellStyle name="Moneda 2 2 2 2 3 2 6" xfId="1937" xr:uid="{00000000-0005-0000-0000-0000C5070000}"/>
    <cellStyle name="Moneda 2 2 2 2 3 3" xfId="177" xr:uid="{00000000-0005-0000-0000-0000C6070000}"/>
    <cellStyle name="Moneda 2 2 2 2 3 3 2" xfId="406" xr:uid="{00000000-0005-0000-0000-0000C7070000}"/>
    <cellStyle name="Moneda 2 2 2 2 3 3 2 2" xfId="858" xr:uid="{00000000-0005-0000-0000-0000C8070000}"/>
    <cellStyle name="Moneda 2 2 2 2 3 3 2 2 2" xfId="1769" xr:uid="{00000000-0005-0000-0000-0000C9070000}"/>
    <cellStyle name="Moneda 2 2 2 2 3 3 2 2 3" xfId="2674" xr:uid="{00000000-0005-0000-0000-0000CA070000}"/>
    <cellStyle name="Moneda 2 2 2 2 3 3 2 3" xfId="1317" xr:uid="{00000000-0005-0000-0000-0000CB070000}"/>
    <cellStyle name="Moneda 2 2 2 2 3 3 2 4" xfId="2222" xr:uid="{00000000-0005-0000-0000-0000CC070000}"/>
    <cellStyle name="Moneda 2 2 2 2 3 3 3" xfId="632" xr:uid="{00000000-0005-0000-0000-0000CD070000}"/>
    <cellStyle name="Moneda 2 2 2 2 3 3 3 2" xfId="1543" xr:uid="{00000000-0005-0000-0000-0000CE070000}"/>
    <cellStyle name="Moneda 2 2 2 2 3 3 3 3" xfId="2448" xr:uid="{00000000-0005-0000-0000-0000CF070000}"/>
    <cellStyle name="Moneda 2 2 2 2 3 3 4" xfId="1091" xr:uid="{00000000-0005-0000-0000-0000D0070000}"/>
    <cellStyle name="Moneda 2 2 2 2 3 3 5" xfId="1996" xr:uid="{00000000-0005-0000-0000-0000D1070000}"/>
    <cellStyle name="Moneda 2 2 2 2 3 4" xfId="293" xr:uid="{00000000-0005-0000-0000-0000D2070000}"/>
    <cellStyle name="Moneda 2 2 2 2 3 4 2" xfId="745" xr:uid="{00000000-0005-0000-0000-0000D3070000}"/>
    <cellStyle name="Moneda 2 2 2 2 3 4 2 2" xfId="1656" xr:uid="{00000000-0005-0000-0000-0000D4070000}"/>
    <cellStyle name="Moneda 2 2 2 2 3 4 2 3" xfId="2561" xr:uid="{00000000-0005-0000-0000-0000D5070000}"/>
    <cellStyle name="Moneda 2 2 2 2 3 4 3" xfId="1204" xr:uid="{00000000-0005-0000-0000-0000D6070000}"/>
    <cellStyle name="Moneda 2 2 2 2 3 4 4" xfId="2109" xr:uid="{00000000-0005-0000-0000-0000D7070000}"/>
    <cellStyle name="Moneda 2 2 2 2 3 5" xfId="519" xr:uid="{00000000-0005-0000-0000-0000D8070000}"/>
    <cellStyle name="Moneda 2 2 2 2 3 5 2" xfId="1430" xr:uid="{00000000-0005-0000-0000-0000D9070000}"/>
    <cellStyle name="Moneda 2 2 2 2 3 5 3" xfId="2335" xr:uid="{00000000-0005-0000-0000-0000DA070000}"/>
    <cellStyle name="Moneda 2 2 2 2 3 6" xfId="978" xr:uid="{00000000-0005-0000-0000-0000DB070000}"/>
    <cellStyle name="Moneda 2 2 2 2 3 7" xfId="1883" xr:uid="{00000000-0005-0000-0000-0000DC070000}"/>
    <cellStyle name="Moneda 2 2 2 2 4" xfId="73" xr:uid="{00000000-0005-0000-0000-0000DD070000}"/>
    <cellStyle name="Moneda 2 2 2 2 4 2" xfId="127" xr:uid="{00000000-0005-0000-0000-0000DE070000}"/>
    <cellStyle name="Moneda 2 2 2 2 4 2 2" xfId="249" xr:uid="{00000000-0005-0000-0000-0000DF070000}"/>
    <cellStyle name="Moneda 2 2 2 2 4 2 2 2" xfId="478" xr:uid="{00000000-0005-0000-0000-0000E0070000}"/>
    <cellStyle name="Moneda 2 2 2 2 4 2 2 2 2" xfId="930" xr:uid="{00000000-0005-0000-0000-0000E1070000}"/>
    <cellStyle name="Moneda 2 2 2 2 4 2 2 2 2 2" xfId="1841" xr:uid="{00000000-0005-0000-0000-0000E2070000}"/>
    <cellStyle name="Moneda 2 2 2 2 4 2 2 2 2 3" xfId="2746" xr:uid="{00000000-0005-0000-0000-0000E3070000}"/>
    <cellStyle name="Moneda 2 2 2 2 4 2 2 2 3" xfId="1389" xr:uid="{00000000-0005-0000-0000-0000E4070000}"/>
    <cellStyle name="Moneda 2 2 2 2 4 2 2 2 4" xfId="2294" xr:uid="{00000000-0005-0000-0000-0000E5070000}"/>
    <cellStyle name="Moneda 2 2 2 2 4 2 2 3" xfId="704" xr:uid="{00000000-0005-0000-0000-0000E6070000}"/>
    <cellStyle name="Moneda 2 2 2 2 4 2 2 3 2" xfId="1615" xr:uid="{00000000-0005-0000-0000-0000E7070000}"/>
    <cellStyle name="Moneda 2 2 2 2 4 2 2 3 3" xfId="2520" xr:uid="{00000000-0005-0000-0000-0000E8070000}"/>
    <cellStyle name="Moneda 2 2 2 2 4 2 2 4" xfId="1163" xr:uid="{00000000-0005-0000-0000-0000E9070000}"/>
    <cellStyle name="Moneda 2 2 2 2 4 2 2 5" xfId="2068" xr:uid="{00000000-0005-0000-0000-0000EA070000}"/>
    <cellStyle name="Moneda 2 2 2 2 4 2 3" xfId="365" xr:uid="{00000000-0005-0000-0000-0000EB070000}"/>
    <cellStyle name="Moneda 2 2 2 2 4 2 3 2" xfId="817" xr:uid="{00000000-0005-0000-0000-0000EC070000}"/>
    <cellStyle name="Moneda 2 2 2 2 4 2 3 2 2" xfId="1728" xr:uid="{00000000-0005-0000-0000-0000ED070000}"/>
    <cellStyle name="Moneda 2 2 2 2 4 2 3 2 3" xfId="2633" xr:uid="{00000000-0005-0000-0000-0000EE070000}"/>
    <cellStyle name="Moneda 2 2 2 2 4 2 3 3" xfId="1276" xr:uid="{00000000-0005-0000-0000-0000EF070000}"/>
    <cellStyle name="Moneda 2 2 2 2 4 2 3 4" xfId="2181" xr:uid="{00000000-0005-0000-0000-0000F0070000}"/>
    <cellStyle name="Moneda 2 2 2 2 4 2 4" xfId="591" xr:uid="{00000000-0005-0000-0000-0000F1070000}"/>
    <cellStyle name="Moneda 2 2 2 2 4 2 4 2" xfId="1502" xr:uid="{00000000-0005-0000-0000-0000F2070000}"/>
    <cellStyle name="Moneda 2 2 2 2 4 2 4 3" xfId="2407" xr:uid="{00000000-0005-0000-0000-0000F3070000}"/>
    <cellStyle name="Moneda 2 2 2 2 4 2 5" xfId="1050" xr:uid="{00000000-0005-0000-0000-0000F4070000}"/>
    <cellStyle name="Moneda 2 2 2 2 4 2 6" xfId="1955" xr:uid="{00000000-0005-0000-0000-0000F5070000}"/>
    <cellStyle name="Moneda 2 2 2 2 4 3" xfId="195" xr:uid="{00000000-0005-0000-0000-0000F6070000}"/>
    <cellStyle name="Moneda 2 2 2 2 4 3 2" xfId="424" xr:uid="{00000000-0005-0000-0000-0000F7070000}"/>
    <cellStyle name="Moneda 2 2 2 2 4 3 2 2" xfId="876" xr:uid="{00000000-0005-0000-0000-0000F8070000}"/>
    <cellStyle name="Moneda 2 2 2 2 4 3 2 2 2" xfId="1787" xr:uid="{00000000-0005-0000-0000-0000F9070000}"/>
    <cellStyle name="Moneda 2 2 2 2 4 3 2 2 3" xfId="2692" xr:uid="{00000000-0005-0000-0000-0000FA070000}"/>
    <cellStyle name="Moneda 2 2 2 2 4 3 2 3" xfId="1335" xr:uid="{00000000-0005-0000-0000-0000FB070000}"/>
    <cellStyle name="Moneda 2 2 2 2 4 3 2 4" xfId="2240" xr:uid="{00000000-0005-0000-0000-0000FC070000}"/>
    <cellStyle name="Moneda 2 2 2 2 4 3 3" xfId="650" xr:uid="{00000000-0005-0000-0000-0000FD070000}"/>
    <cellStyle name="Moneda 2 2 2 2 4 3 3 2" xfId="1561" xr:uid="{00000000-0005-0000-0000-0000FE070000}"/>
    <cellStyle name="Moneda 2 2 2 2 4 3 3 3" xfId="2466" xr:uid="{00000000-0005-0000-0000-0000FF070000}"/>
    <cellStyle name="Moneda 2 2 2 2 4 3 4" xfId="1109" xr:uid="{00000000-0005-0000-0000-000000080000}"/>
    <cellStyle name="Moneda 2 2 2 2 4 3 5" xfId="2014" xr:uid="{00000000-0005-0000-0000-000001080000}"/>
    <cellStyle name="Moneda 2 2 2 2 4 4" xfId="311" xr:uid="{00000000-0005-0000-0000-000002080000}"/>
    <cellStyle name="Moneda 2 2 2 2 4 4 2" xfId="763" xr:uid="{00000000-0005-0000-0000-000003080000}"/>
    <cellStyle name="Moneda 2 2 2 2 4 4 2 2" xfId="1674" xr:uid="{00000000-0005-0000-0000-000004080000}"/>
    <cellStyle name="Moneda 2 2 2 2 4 4 2 3" xfId="2579" xr:uid="{00000000-0005-0000-0000-000005080000}"/>
    <cellStyle name="Moneda 2 2 2 2 4 4 3" xfId="1222" xr:uid="{00000000-0005-0000-0000-000006080000}"/>
    <cellStyle name="Moneda 2 2 2 2 4 4 4" xfId="2127" xr:uid="{00000000-0005-0000-0000-000007080000}"/>
    <cellStyle name="Moneda 2 2 2 2 4 5" xfId="537" xr:uid="{00000000-0005-0000-0000-000008080000}"/>
    <cellStyle name="Moneda 2 2 2 2 4 5 2" xfId="1448" xr:uid="{00000000-0005-0000-0000-000009080000}"/>
    <cellStyle name="Moneda 2 2 2 2 4 5 3" xfId="2353" xr:uid="{00000000-0005-0000-0000-00000A080000}"/>
    <cellStyle name="Moneda 2 2 2 2 4 6" xfId="996" xr:uid="{00000000-0005-0000-0000-00000B080000}"/>
    <cellStyle name="Moneda 2 2 2 2 4 7" xfId="1901" xr:uid="{00000000-0005-0000-0000-00000C080000}"/>
    <cellStyle name="Moneda 2 2 2 2 5" xfId="91" xr:uid="{00000000-0005-0000-0000-00000D080000}"/>
    <cellStyle name="Moneda 2 2 2 2 5 2" xfId="213" xr:uid="{00000000-0005-0000-0000-00000E080000}"/>
    <cellStyle name="Moneda 2 2 2 2 5 2 2" xfId="442" xr:uid="{00000000-0005-0000-0000-00000F080000}"/>
    <cellStyle name="Moneda 2 2 2 2 5 2 2 2" xfId="894" xr:uid="{00000000-0005-0000-0000-000010080000}"/>
    <cellStyle name="Moneda 2 2 2 2 5 2 2 2 2" xfId="1805" xr:uid="{00000000-0005-0000-0000-000011080000}"/>
    <cellStyle name="Moneda 2 2 2 2 5 2 2 2 3" xfId="2710" xr:uid="{00000000-0005-0000-0000-000012080000}"/>
    <cellStyle name="Moneda 2 2 2 2 5 2 2 3" xfId="1353" xr:uid="{00000000-0005-0000-0000-000013080000}"/>
    <cellStyle name="Moneda 2 2 2 2 5 2 2 4" xfId="2258" xr:uid="{00000000-0005-0000-0000-000014080000}"/>
    <cellStyle name="Moneda 2 2 2 2 5 2 3" xfId="668" xr:uid="{00000000-0005-0000-0000-000015080000}"/>
    <cellStyle name="Moneda 2 2 2 2 5 2 3 2" xfId="1579" xr:uid="{00000000-0005-0000-0000-000016080000}"/>
    <cellStyle name="Moneda 2 2 2 2 5 2 3 3" xfId="2484" xr:uid="{00000000-0005-0000-0000-000017080000}"/>
    <cellStyle name="Moneda 2 2 2 2 5 2 4" xfId="1127" xr:uid="{00000000-0005-0000-0000-000018080000}"/>
    <cellStyle name="Moneda 2 2 2 2 5 2 5" xfId="2032" xr:uid="{00000000-0005-0000-0000-000019080000}"/>
    <cellStyle name="Moneda 2 2 2 2 5 3" xfId="329" xr:uid="{00000000-0005-0000-0000-00001A080000}"/>
    <cellStyle name="Moneda 2 2 2 2 5 3 2" xfId="781" xr:uid="{00000000-0005-0000-0000-00001B080000}"/>
    <cellStyle name="Moneda 2 2 2 2 5 3 2 2" xfId="1692" xr:uid="{00000000-0005-0000-0000-00001C080000}"/>
    <cellStyle name="Moneda 2 2 2 2 5 3 2 3" xfId="2597" xr:uid="{00000000-0005-0000-0000-00001D080000}"/>
    <cellStyle name="Moneda 2 2 2 2 5 3 3" xfId="1240" xr:uid="{00000000-0005-0000-0000-00001E080000}"/>
    <cellStyle name="Moneda 2 2 2 2 5 3 4" xfId="2145" xr:uid="{00000000-0005-0000-0000-00001F080000}"/>
    <cellStyle name="Moneda 2 2 2 2 5 4" xfId="555" xr:uid="{00000000-0005-0000-0000-000020080000}"/>
    <cellStyle name="Moneda 2 2 2 2 5 4 2" xfId="1466" xr:uid="{00000000-0005-0000-0000-000021080000}"/>
    <cellStyle name="Moneda 2 2 2 2 5 4 3" xfId="2371" xr:uid="{00000000-0005-0000-0000-000022080000}"/>
    <cellStyle name="Moneda 2 2 2 2 5 5" xfId="1014" xr:uid="{00000000-0005-0000-0000-000023080000}"/>
    <cellStyle name="Moneda 2 2 2 2 5 6" xfId="1919" xr:uid="{00000000-0005-0000-0000-000024080000}"/>
    <cellStyle name="Moneda 2 2 2 2 6" xfId="159" xr:uid="{00000000-0005-0000-0000-000025080000}"/>
    <cellStyle name="Moneda 2 2 2 2 6 2" xfId="388" xr:uid="{00000000-0005-0000-0000-000026080000}"/>
    <cellStyle name="Moneda 2 2 2 2 6 2 2" xfId="840" xr:uid="{00000000-0005-0000-0000-000027080000}"/>
    <cellStyle name="Moneda 2 2 2 2 6 2 2 2" xfId="1751" xr:uid="{00000000-0005-0000-0000-000028080000}"/>
    <cellStyle name="Moneda 2 2 2 2 6 2 2 3" xfId="2656" xr:uid="{00000000-0005-0000-0000-000029080000}"/>
    <cellStyle name="Moneda 2 2 2 2 6 2 3" xfId="1299" xr:uid="{00000000-0005-0000-0000-00002A080000}"/>
    <cellStyle name="Moneda 2 2 2 2 6 2 4" xfId="2204" xr:uid="{00000000-0005-0000-0000-00002B080000}"/>
    <cellStyle name="Moneda 2 2 2 2 6 3" xfId="614" xr:uid="{00000000-0005-0000-0000-00002C080000}"/>
    <cellStyle name="Moneda 2 2 2 2 6 3 2" xfId="1525" xr:uid="{00000000-0005-0000-0000-00002D080000}"/>
    <cellStyle name="Moneda 2 2 2 2 6 3 3" xfId="2430" xr:uid="{00000000-0005-0000-0000-00002E080000}"/>
    <cellStyle name="Moneda 2 2 2 2 6 4" xfId="1073" xr:uid="{00000000-0005-0000-0000-00002F080000}"/>
    <cellStyle name="Moneda 2 2 2 2 6 5" xfId="1978" xr:uid="{00000000-0005-0000-0000-000030080000}"/>
    <cellStyle name="Moneda 2 2 2 2 7" xfId="275" xr:uid="{00000000-0005-0000-0000-000031080000}"/>
    <cellStyle name="Moneda 2 2 2 2 7 2" xfId="727" xr:uid="{00000000-0005-0000-0000-000032080000}"/>
    <cellStyle name="Moneda 2 2 2 2 7 2 2" xfId="1638" xr:uid="{00000000-0005-0000-0000-000033080000}"/>
    <cellStyle name="Moneda 2 2 2 2 7 2 3" xfId="2543" xr:uid="{00000000-0005-0000-0000-000034080000}"/>
    <cellStyle name="Moneda 2 2 2 2 7 3" xfId="1186" xr:uid="{00000000-0005-0000-0000-000035080000}"/>
    <cellStyle name="Moneda 2 2 2 2 7 4" xfId="2091" xr:uid="{00000000-0005-0000-0000-000036080000}"/>
    <cellStyle name="Moneda 2 2 2 2 8" xfId="501" xr:uid="{00000000-0005-0000-0000-000037080000}"/>
    <cellStyle name="Moneda 2 2 2 2 8 2" xfId="1412" xr:uid="{00000000-0005-0000-0000-000038080000}"/>
    <cellStyle name="Moneda 2 2 2 2 8 3" xfId="2317" xr:uid="{00000000-0005-0000-0000-000039080000}"/>
    <cellStyle name="Moneda 2 2 2 2 9" xfId="960" xr:uid="{00000000-0005-0000-0000-00003A080000}"/>
    <cellStyle name="Moneda 2 2 2 3" xfId="41" xr:uid="{00000000-0005-0000-0000-00003B080000}"/>
    <cellStyle name="Moneda 2 2 2 3 2" xfId="59" xr:uid="{00000000-0005-0000-0000-00003C080000}"/>
    <cellStyle name="Moneda 2 2 2 3 2 2" xfId="113" xr:uid="{00000000-0005-0000-0000-00003D080000}"/>
    <cellStyle name="Moneda 2 2 2 3 2 2 2" xfId="235" xr:uid="{00000000-0005-0000-0000-00003E080000}"/>
    <cellStyle name="Moneda 2 2 2 3 2 2 2 2" xfId="464" xr:uid="{00000000-0005-0000-0000-00003F080000}"/>
    <cellStyle name="Moneda 2 2 2 3 2 2 2 2 2" xfId="916" xr:uid="{00000000-0005-0000-0000-000040080000}"/>
    <cellStyle name="Moneda 2 2 2 3 2 2 2 2 2 2" xfId="1827" xr:uid="{00000000-0005-0000-0000-000041080000}"/>
    <cellStyle name="Moneda 2 2 2 3 2 2 2 2 2 3" xfId="2732" xr:uid="{00000000-0005-0000-0000-000042080000}"/>
    <cellStyle name="Moneda 2 2 2 3 2 2 2 2 3" xfId="1375" xr:uid="{00000000-0005-0000-0000-000043080000}"/>
    <cellStyle name="Moneda 2 2 2 3 2 2 2 2 4" xfId="2280" xr:uid="{00000000-0005-0000-0000-000044080000}"/>
    <cellStyle name="Moneda 2 2 2 3 2 2 2 3" xfId="690" xr:uid="{00000000-0005-0000-0000-000045080000}"/>
    <cellStyle name="Moneda 2 2 2 3 2 2 2 3 2" xfId="1601" xr:uid="{00000000-0005-0000-0000-000046080000}"/>
    <cellStyle name="Moneda 2 2 2 3 2 2 2 3 3" xfId="2506" xr:uid="{00000000-0005-0000-0000-000047080000}"/>
    <cellStyle name="Moneda 2 2 2 3 2 2 2 4" xfId="1149" xr:uid="{00000000-0005-0000-0000-000048080000}"/>
    <cellStyle name="Moneda 2 2 2 3 2 2 2 5" xfId="2054" xr:uid="{00000000-0005-0000-0000-000049080000}"/>
    <cellStyle name="Moneda 2 2 2 3 2 2 3" xfId="351" xr:uid="{00000000-0005-0000-0000-00004A080000}"/>
    <cellStyle name="Moneda 2 2 2 3 2 2 3 2" xfId="803" xr:uid="{00000000-0005-0000-0000-00004B080000}"/>
    <cellStyle name="Moneda 2 2 2 3 2 2 3 2 2" xfId="1714" xr:uid="{00000000-0005-0000-0000-00004C080000}"/>
    <cellStyle name="Moneda 2 2 2 3 2 2 3 2 3" xfId="2619" xr:uid="{00000000-0005-0000-0000-00004D080000}"/>
    <cellStyle name="Moneda 2 2 2 3 2 2 3 3" xfId="1262" xr:uid="{00000000-0005-0000-0000-00004E080000}"/>
    <cellStyle name="Moneda 2 2 2 3 2 2 3 4" xfId="2167" xr:uid="{00000000-0005-0000-0000-00004F080000}"/>
    <cellStyle name="Moneda 2 2 2 3 2 2 4" xfId="577" xr:uid="{00000000-0005-0000-0000-000050080000}"/>
    <cellStyle name="Moneda 2 2 2 3 2 2 4 2" xfId="1488" xr:uid="{00000000-0005-0000-0000-000051080000}"/>
    <cellStyle name="Moneda 2 2 2 3 2 2 4 3" xfId="2393" xr:uid="{00000000-0005-0000-0000-000052080000}"/>
    <cellStyle name="Moneda 2 2 2 3 2 2 5" xfId="1036" xr:uid="{00000000-0005-0000-0000-000053080000}"/>
    <cellStyle name="Moneda 2 2 2 3 2 2 6" xfId="1941" xr:uid="{00000000-0005-0000-0000-000054080000}"/>
    <cellStyle name="Moneda 2 2 2 3 2 3" xfId="181" xr:uid="{00000000-0005-0000-0000-000055080000}"/>
    <cellStyle name="Moneda 2 2 2 3 2 3 2" xfId="410" xr:uid="{00000000-0005-0000-0000-000056080000}"/>
    <cellStyle name="Moneda 2 2 2 3 2 3 2 2" xfId="862" xr:uid="{00000000-0005-0000-0000-000057080000}"/>
    <cellStyle name="Moneda 2 2 2 3 2 3 2 2 2" xfId="1773" xr:uid="{00000000-0005-0000-0000-000058080000}"/>
    <cellStyle name="Moneda 2 2 2 3 2 3 2 2 3" xfId="2678" xr:uid="{00000000-0005-0000-0000-000059080000}"/>
    <cellStyle name="Moneda 2 2 2 3 2 3 2 3" xfId="1321" xr:uid="{00000000-0005-0000-0000-00005A080000}"/>
    <cellStyle name="Moneda 2 2 2 3 2 3 2 4" xfId="2226" xr:uid="{00000000-0005-0000-0000-00005B080000}"/>
    <cellStyle name="Moneda 2 2 2 3 2 3 3" xfId="636" xr:uid="{00000000-0005-0000-0000-00005C080000}"/>
    <cellStyle name="Moneda 2 2 2 3 2 3 3 2" xfId="1547" xr:uid="{00000000-0005-0000-0000-00005D080000}"/>
    <cellStyle name="Moneda 2 2 2 3 2 3 3 3" xfId="2452" xr:uid="{00000000-0005-0000-0000-00005E080000}"/>
    <cellStyle name="Moneda 2 2 2 3 2 3 4" xfId="1095" xr:uid="{00000000-0005-0000-0000-00005F080000}"/>
    <cellStyle name="Moneda 2 2 2 3 2 3 5" xfId="2000" xr:uid="{00000000-0005-0000-0000-000060080000}"/>
    <cellStyle name="Moneda 2 2 2 3 2 4" xfId="297" xr:uid="{00000000-0005-0000-0000-000061080000}"/>
    <cellStyle name="Moneda 2 2 2 3 2 4 2" xfId="749" xr:uid="{00000000-0005-0000-0000-000062080000}"/>
    <cellStyle name="Moneda 2 2 2 3 2 4 2 2" xfId="1660" xr:uid="{00000000-0005-0000-0000-000063080000}"/>
    <cellStyle name="Moneda 2 2 2 3 2 4 2 3" xfId="2565" xr:uid="{00000000-0005-0000-0000-000064080000}"/>
    <cellStyle name="Moneda 2 2 2 3 2 4 3" xfId="1208" xr:uid="{00000000-0005-0000-0000-000065080000}"/>
    <cellStyle name="Moneda 2 2 2 3 2 4 4" xfId="2113" xr:uid="{00000000-0005-0000-0000-000066080000}"/>
    <cellStyle name="Moneda 2 2 2 3 2 5" xfId="523" xr:uid="{00000000-0005-0000-0000-000067080000}"/>
    <cellStyle name="Moneda 2 2 2 3 2 5 2" xfId="1434" xr:uid="{00000000-0005-0000-0000-000068080000}"/>
    <cellStyle name="Moneda 2 2 2 3 2 5 3" xfId="2339" xr:uid="{00000000-0005-0000-0000-000069080000}"/>
    <cellStyle name="Moneda 2 2 2 3 2 6" xfId="982" xr:uid="{00000000-0005-0000-0000-00006A080000}"/>
    <cellStyle name="Moneda 2 2 2 3 2 7" xfId="1887" xr:uid="{00000000-0005-0000-0000-00006B080000}"/>
    <cellStyle name="Moneda 2 2 2 3 3" xfId="77" xr:uid="{00000000-0005-0000-0000-00006C080000}"/>
    <cellStyle name="Moneda 2 2 2 3 3 2" xfId="131" xr:uid="{00000000-0005-0000-0000-00006D080000}"/>
    <cellStyle name="Moneda 2 2 2 3 3 2 2" xfId="253" xr:uid="{00000000-0005-0000-0000-00006E080000}"/>
    <cellStyle name="Moneda 2 2 2 3 3 2 2 2" xfId="482" xr:uid="{00000000-0005-0000-0000-00006F080000}"/>
    <cellStyle name="Moneda 2 2 2 3 3 2 2 2 2" xfId="934" xr:uid="{00000000-0005-0000-0000-000070080000}"/>
    <cellStyle name="Moneda 2 2 2 3 3 2 2 2 2 2" xfId="1845" xr:uid="{00000000-0005-0000-0000-000071080000}"/>
    <cellStyle name="Moneda 2 2 2 3 3 2 2 2 2 3" xfId="2750" xr:uid="{00000000-0005-0000-0000-000072080000}"/>
    <cellStyle name="Moneda 2 2 2 3 3 2 2 2 3" xfId="1393" xr:uid="{00000000-0005-0000-0000-000073080000}"/>
    <cellStyle name="Moneda 2 2 2 3 3 2 2 2 4" xfId="2298" xr:uid="{00000000-0005-0000-0000-000074080000}"/>
    <cellStyle name="Moneda 2 2 2 3 3 2 2 3" xfId="708" xr:uid="{00000000-0005-0000-0000-000075080000}"/>
    <cellStyle name="Moneda 2 2 2 3 3 2 2 3 2" xfId="1619" xr:uid="{00000000-0005-0000-0000-000076080000}"/>
    <cellStyle name="Moneda 2 2 2 3 3 2 2 3 3" xfId="2524" xr:uid="{00000000-0005-0000-0000-000077080000}"/>
    <cellStyle name="Moneda 2 2 2 3 3 2 2 4" xfId="1167" xr:uid="{00000000-0005-0000-0000-000078080000}"/>
    <cellStyle name="Moneda 2 2 2 3 3 2 2 5" xfId="2072" xr:uid="{00000000-0005-0000-0000-000079080000}"/>
    <cellStyle name="Moneda 2 2 2 3 3 2 3" xfId="369" xr:uid="{00000000-0005-0000-0000-00007A080000}"/>
    <cellStyle name="Moneda 2 2 2 3 3 2 3 2" xfId="821" xr:uid="{00000000-0005-0000-0000-00007B080000}"/>
    <cellStyle name="Moneda 2 2 2 3 3 2 3 2 2" xfId="1732" xr:uid="{00000000-0005-0000-0000-00007C080000}"/>
    <cellStyle name="Moneda 2 2 2 3 3 2 3 2 3" xfId="2637" xr:uid="{00000000-0005-0000-0000-00007D080000}"/>
    <cellStyle name="Moneda 2 2 2 3 3 2 3 3" xfId="1280" xr:uid="{00000000-0005-0000-0000-00007E080000}"/>
    <cellStyle name="Moneda 2 2 2 3 3 2 3 4" xfId="2185" xr:uid="{00000000-0005-0000-0000-00007F080000}"/>
    <cellStyle name="Moneda 2 2 2 3 3 2 4" xfId="595" xr:uid="{00000000-0005-0000-0000-000080080000}"/>
    <cellStyle name="Moneda 2 2 2 3 3 2 4 2" xfId="1506" xr:uid="{00000000-0005-0000-0000-000081080000}"/>
    <cellStyle name="Moneda 2 2 2 3 3 2 4 3" xfId="2411" xr:uid="{00000000-0005-0000-0000-000082080000}"/>
    <cellStyle name="Moneda 2 2 2 3 3 2 5" xfId="1054" xr:uid="{00000000-0005-0000-0000-000083080000}"/>
    <cellStyle name="Moneda 2 2 2 3 3 2 6" xfId="1959" xr:uid="{00000000-0005-0000-0000-000084080000}"/>
    <cellStyle name="Moneda 2 2 2 3 3 3" xfId="199" xr:uid="{00000000-0005-0000-0000-000085080000}"/>
    <cellStyle name="Moneda 2 2 2 3 3 3 2" xfId="428" xr:uid="{00000000-0005-0000-0000-000086080000}"/>
    <cellStyle name="Moneda 2 2 2 3 3 3 2 2" xfId="880" xr:uid="{00000000-0005-0000-0000-000087080000}"/>
    <cellStyle name="Moneda 2 2 2 3 3 3 2 2 2" xfId="1791" xr:uid="{00000000-0005-0000-0000-000088080000}"/>
    <cellStyle name="Moneda 2 2 2 3 3 3 2 2 3" xfId="2696" xr:uid="{00000000-0005-0000-0000-000089080000}"/>
    <cellStyle name="Moneda 2 2 2 3 3 3 2 3" xfId="1339" xr:uid="{00000000-0005-0000-0000-00008A080000}"/>
    <cellStyle name="Moneda 2 2 2 3 3 3 2 4" xfId="2244" xr:uid="{00000000-0005-0000-0000-00008B080000}"/>
    <cellStyle name="Moneda 2 2 2 3 3 3 3" xfId="654" xr:uid="{00000000-0005-0000-0000-00008C080000}"/>
    <cellStyle name="Moneda 2 2 2 3 3 3 3 2" xfId="1565" xr:uid="{00000000-0005-0000-0000-00008D080000}"/>
    <cellStyle name="Moneda 2 2 2 3 3 3 3 3" xfId="2470" xr:uid="{00000000-0005-0000-0000-00008E080000}"/>
    <cellStyle name="Moneda 2 2 2 3 3 3 4" xfId="1113" xr:uid="{00000000-0005-0000-0000-00008F080000}"/>
    <cellStyle name="Moneda 2 2 2 3 3 3 5" xfId="2018" xr:uid="{00000000-0005-0000-0000-000090080000}"/>
    <cellStyle name="Moneda 2 2 2 3 3 4" xfId="315" xr:uid="{00000000-0005-0000-0000-000091080000}"/>
    <cellStyle name="Moneda 2 2 2 3 3 4 2" xfId="767" xr:uid="{00000000-0005-0000-0000-000092080000}"/>
    <cellStyle name="Moneda 2 2 2 3 3 4 2 2" xfId="1678" xr:uid="{00000000-0005-0000-0000-000093080000}"/>
    <cellStyle name="Moneda 2 2 2 3 3 4 2 3" xfId="2583" xr:uid="{00000000-0005-0000-0000-000094080000}"/>
    <cellStyle name="Moneda 2 2 2 3 3 4 3" xfId="1226" xr:uid="{00000000-0005-0000-0000-000095080000}"/>
    <cellStyle name="Moneda 2 2 2 3 3 4 4" xfId="2131" xr:uid="{00000000-0005-0000-0000-000096080000}"/>
    <cellStyle name="Moneda 2 2 2 3 3 5" xfId="541" xr:uid="{00000000-0005-0000-0000-000097080000}"/>
    <cellStyle name="Moneda 2 2 2 3 3 5 2" xfId="1452" xr:uid="{00000000-0005-0000-0000-000098080000}"/>
    <cellStyle name="Moneda 2 2 2 3 3 5 3" xfId="2357" xr:uid="{00000000-0005-0000-0000-000099080000}"/>
    <cellStyle name="Moneda 2 2 2 3 3 6" xfId="1000" xr:uid="{00000000-0005-0000-0000-00009A080000}"/>
    <cellStyle name="Moneda 2 2 2 3 3 7" xfId="1905" xr:uid="{00000000-0005-0000-0000-00009B080000}"/>
    <cellStyle name="Moneda 2 2 2 3 4" xfId="95" xr:uid="{00000000-0005-0000-0000-00009C080000}"/>
    <cellStyle name="Moneda 2 2 2 3 4 2" xfId="217" xr:uid="{00000000-0005-0000-0000-00009D080000}"/>
    <cellStyle name="Moneda 2 2 2 3 4 2 2" xfId="446" xr:uid="{00000000-0005-0000-0000-00009E080000}"/>
    <cellStyle name="Moneda 2 2 2 3 4 2 2 2" xfId="898" xr:uid="{00000000-0005-0000-0000-00009F080000}"/>
    <cellStyle name="Moneda 2 2 2 3 4 2 2 2 2" xfId="1809" xr:uid="{00000000-0005-0000-0000-0000A0080000}"/>
    <cellStyle name="Moneda 2 2 2 3 4 2 2 2 3" xfId="2714" xr:uid="{00000000-0005-0000-0000-0000A1080000}"/>
    <cellStyle name="Moneda 2 2 2 3 4 2 2 3" xfId="1357" xr:uid="{00000000-0005-0000-0000-0000A2080000}"/>
    <cellStyle name="Moneda 2 2 2 3 4 2 2 4" xfId="2262" xr:uid="{00000000-0005-0000-0000-0000A3080000}"/>
    <cellStyle name="Moneda 2 2 2 3 4 2 3" xfId="672" xr:uid="{00000000-0005-0000-0000-0000A4080000}"/>
    <cellStyle name="Moneda 2 2 2 3 4 2 3 2" xfId="1583" xr:uid="{00000000-0005-0000-0000-0000A5080000}"/>
    <cellStyle name="Moneda 2 2 2 3 4 2 3 3" xfId="2488" xr:uid="{00000000-0005-0000-0000-0000A6080000}"/>
    <cellStyle name="Moneda 2 2 2 3 4 2 4" xfId="1131" xr:uid="{00000000-0005-0000-0000-0000A7080000}"/>
    <cellStyle name="Moneda 2 2 2 3 4 2 5" xfId="2036" xr:uid="{00000000-0005-0000-0000-0000A8080000}"/>
    <cellStyle name="Moneda 2 2 2 3 4 3" xfId="333" xr:uid="{00000000-0005-0000-0000-0000A9080000}"/>
    <cellStyle name="Moneda 2 2 2 3 4 3 2" xfId="785" xr:uid="{00000000-0005-0000-0000-0000AA080000}"/>
    <cellStyle name="Moneda 2 2 2 3 4 3 2 2" xfId="1696" xr:uid="{00000000-0005-0000-0000-0000AB080000}"/>
    <cellStyle name="Moneda 2 2 2 3 4 3 2 3" xfId="2601" xr:uid="{00000000-0005-0000-0000-0000AC080000}"/>
    <cellStyle name="Moneda 2 2 2 3 4 3 3" xfId="1244" xr:uid="{00000000-0005-0000-0000-0000AD080000}"/>
    <cellStyle name="Moneda 2 2 2 3 4 3 4" xfId="2149" xr:uid="{00000000-0005-0000-0000-0000AE080000}"/>
    <cellStyle name="Moneda 2 2 2 3 4 4" xfId="559" xr:uid="{00000000-0005-0000-0000-0000AF080000}"/>
    <cellStyle name="Moneda 2 2 2 3 4 4 2" xfId="1470" xr:uid="{00000000-0005-0000-0000-0000B0080000}"/>
    <cellStyle name="Moneda 2 2 2 3 4 4 3" xfId="2375" xr:uid="{00000000-0005-0000-0000-0000B1080000}"/>
    <cellStyle name="Moneda 2 2 2 3 4 5" xfId="1018" xr:uid="{00000000-0005-0000-0000-0000B2080000}"/>
    <cellStyle name="Moneda 2 2 2 3 4 6" xfId="1923" xr:uid="{00000000-0005-0000-0000-0000B3080000}"/>
    <cellStyle name="Moneda 2 2 2 3 5" xfId="163" xr:uid="{00000000-0005-0000-0000-0000B4080000}"/>
    <cellStyle name="Moneda 2 2 2 3 5 2" xfId="392" xr:uid="{00000000-0005-0000-0000-0000B5080000}"/>
    <cellStyle name="Moneda 2 2 2 3 5 2 2" xfId="844" xr:uid="{00000000-0005-0000-0000-0000B6080000}"/>
    <cellStyle name="Moneda 2 2 2 3 5 2 2 2" xfId="1755" xr:uid="{00000000-0005-0000-0000-0000B7080000}"/>
    <cellStyle name="Moneda 2 2 2 3 5 2 2 3" xfId="2660" xr:uid="{00000000-0005-0000-0000-0000B8080000}"/>
    <cellStyle name="Moneda 2 2 2 3 5 2 3" xfId="1303" xr:uid="{00000000-0005-0000-0000-0000B9080000}"/>
    <cellStyle name="Moneda 2 2 2 3 5 2 4" xfId="2208" xr:uid="{00000000-0005-0000-0000-0000BA080000}"/>
    <cellStyle name="Moneda 2 2 2 3 5 3" xfId="618" xr:uid="{00000000-0005-0000-0000-0000BB080000}"/>
    <cellStyle name="Moneda 2 2 2 3 5 3 2" xfId="1529" xr:uid="{00000000-0005-0000-0000-0000BC080000}"/>
    <cellStyle name="Moneda 2 2 2 3 5 3 3" xfId="2434" xr:uid="{00000000-0005-0000-0000-0000BD080000}"/>
    <cellStyle name="Moneda 2 2 2 3 5 4" xfId="1077" xr:uid="{00000000-0005-0000-0000-0000BE080000}"/>
    <cellStyle name="Moneda 2 2 2 3 5 5" xfId="1982" xr:uid="{00000000-0005-0000-0000-0000BF080000}"/>
    <cellStyle name="Moneda 2 2 2 3 6" xfId="279" xr:uid="{00000000-0005-0000-0000-0000C0080000}"/>
    <cellStyle name="Moneda 2 2 2 3 6 2" xfId="731" xr:uid="{00000000-0005-0000-0000-0000C1080000}"/>
    <cellStyle name="Moneda 2 2 2 3 6 2 2" xfId="1642" xr:uid="{00000000-0005-0000-0000-0000C2080000}"/>
    <cellStyle name="Moneda 2 2 2 3 6 2 3" xfId="2547" xr:uid="{00000000-0005-0000-0000-0000C3080000}"/>
    <cellStyle name="Moneda 2 2 2 3 6 3" xfId="1190" xr:uid="{00000000-0005-0000-0000-0000C4080000}"/>
    <cellStyle name="Moneda 2 2 2 3 6 4" xfId="2095" xr:uid="{00000000-0005-0000-0000-0000C5080000}"/>
    <cellStyle name="Moneda 2 2 2 3 7" xfId="505" xr:uid="{00000000-0005-0000-0000-0000C6080000}"/>
    <cellStyle name="Moneda 2 2 2 3 7 2" xfId="1416" xr:uid="{00000000-0005-0000-0000-0000C7080000}"/>
    <cellStyle name="Moneda 2 2 2 3 7 3" xfId="2321" xr:uid="{00000000-0005-0000-0000-0000C8080000}"/>
    <cellStyle name="Moneda 2 2 2 3 8" xfId="964" xr:uid="{00000000-0005-0000-0000-0000C9080000}"/>
    <cellStyle name="Moneda 2 2 2 3 9" xfId="1869" xr:uid="{00000000-0005-0000-0000-0000CA080000}"/>
    <cellStyle name="Moneda 2 2 2 4" xfId="50" xr:uid="{00000000-0005-0000-0000-0000CB080000}"/>
    <cellStyle name="Moneda 2 2 2 4 2" xfId="104" xr:uid="{00000000-0005-0000-0000-0000CC080000}"/>
    <cellStyle name="Moneda 2 2 2 4 2 2" xfId="226" xr:uid="{00000000-0005-0000-0000-0000CD080000}"/>
    <cellStyle name="Moneda 2 2 2 4 2 2 2" xfId="455" xr:uid="{00000000-0005-0000-0000-0000CE080000}"/>
    <cellStyle name="Moneda 2 2 2 4 2 2 2 2" xfId="907" xr:uid="{00000000-0005-0000-0000-0000CF080000}"/>
    <cellStyle name="Moneda 2 2 2 4 2 2 2 2 2" xfId="1818" xr:uid="{00000000-0005-0000-0000-0000D0080000}"/>
    <cellStyle name="Moneda 2 2 2 4 2 2 2 2 3" xfId="2723" xr:uid="{00000000-0005-0000-0000-0000D1080000}"/>
    <cellStyle name="Moneda 2 2 2 4 2 2 2 3" xfId="1366" xr:uid="{00000000-0005-0000-0000-0000D2080000}"/>
    <cellStyle name="Moneda 2 2 2 4 2 2 2 4" xfId="2271" xr:uid="{00000000-0005-0000-0000-0000D3080000}"/>
    <cellStyle name="Moneda 2 2 2 4 2 2 3" xfId="681" xr:uid="{00000000-0005-0000-0000-0000D4080000}"/>
    <cellStyle name="Moneda 2 2 2 4 2 2 3 2" xfId="1592" xr:uid="{00000000-0005-0000-0000-0000D5080000}"/>
    <cellStyle name="Moneda 2 2 2 4 2 2 3 3" xfId="2497" xr:uid="{00000000-0005-0000-0000-0000D6080000}"/>
    <cellStyle name="Moneda 2 2 2 4 2 2 4" xfId="1140" xr:uid="{00000000-0005-0000-0000-0000D7080000}"/>
    <cellStyle name="Moneda 2 2 2 4 2 2 5" xfId="2045" xr:uid="{00000000-0005-0000-0000-0000D8080000}"/>
    <cellStyle name="Moneda 2 2 2 4 2 3" xfId="342" xr:uid="{00000000-0005-0000-0000-0000D9080000}"/>
    <cellStyle name="Moneda 2 2 2 4 2 3 2" xfId="794" xr:uid="{00000000-0005-0000-0000-0000DA080000}"/>
    <cellStyle name="Moneda 2 2 2 4 2 3 2 2" xfId="1705" xr:uid="{00000000-0005-0000-0000-0000DB080000}"/>
    <cellStyle name="Moneda 2 2 2 4 2 3 2 3" xfId="2610" xr:uid="{00000000-0005-0000-0000-0000DC080000}"/>
    <cellStyle name="Moneda 2 2 2 4 2 3 3" xfId="1253" xr:uid="{00000000-0005-0000-0000-0000DD080000}"/>
    <cellStyle name="Moneda 2 2 2 4 2 3 4" xfId="2158" xr:uid="{00000000-0005-0000-0000-0000DE080000}"/>
    <cellStyle name="Moneda 2 2 2 4 2 4" xfId="568" xr:uid="{00000000-0005-0000-0000-0000DF080000}"/>
    <cellStyle name="Moneda 2 2 2 4 2 4 2" xfId="1479" xr:uid="{00000000-0005-0000-0000-0000E0080000}"/>
    <cellStyle name="Moneda 2 2 2 4 2 4 3" xfId="2384" xr:uid="{00000000-0005-0000-0000-0000E1080000}"/>
    <cellStyle name="Moneda 2 2 2 4 2 5" xfId="1027" xr:uid="{00000000-0005-0000-0000-0000E2080000}"/>
    <cellStyle name="Moneda 2 2 2 4 2 6" xfId="1932" xr:uid="{00000000-0005-0000-0000-0000E3080000}"/>
    <cellStyle name="Moneda 2 2 2 4 3" xfId="172" xr:uid="{00000000-0005-0000-0000-0000E4080000}"/>
    <cellStyle name="Moneda 2 2 2 4 3 2" xfId="401" xr:uid="{00000000-0005-0000-0000-0000E5080000}"/>
    <cellStyle name="Moneda 2 2 2 4 3 2 2" xfId="853" xr:uid="{00000000-0005-0000-0000-0000E6080000}"/>
    <cellStyle name="Moneda 2 2 2 4 3 2 2 2" xfId="1764" xr:uid="{00000000-0005-0000-0000-0000E7080000}"/>
    <cellStyle name="Moneda 2 2 2 4 3 2 2 3" xfId="2669" xr:uid="{00000000-0005-0000-0000-0000E8080000}"/>
    <cellStyle name="Moneda 2 2 2 4 3 2 3" xfId="1312" xr:uid="{00000000-0005-0000-0000-0000E9080000}"/>
    <cellStyle name="Moneda 2 2 2 4 3 2 4" xfId="2217" xr:uid="{00000000-0005-0000-0000-0000EA080000}"/>
    <cellStyle name="Moneda 2 2 2 4 3 3" xfId="627" xr:uid="{00000000-0005-0000-0000-0000EB080000}"/>
    <cellStyle name="Moneda 2 2 2 4 3 3 2" xfId="1538" xr:uid="{00000000-0005-0000-0000-0000EC080000}"/>
    <cellStyle name="Moneda 2 2 2 4 3 3 3" xfId="2443" xr:uid="{00000000-0005-0000-0000-0000ED080000}"/>
    <cellStyle name="Moneda 2 2 2 4 3 4" xfId="1086" xr:uid="{00000000-0005-0000-0000-0000EE080000}"/>
    <cellStyle name="Moneda 2 2 2 4 3 5" xfId="1991" xr:uid="{00000000-0005-0000-0000-0000EF080000}"/>
    <cellStyle name="Moneda 2 2 2 4 4" xfId="288" xr:uid="{00000000-0005-0000-0000-0000F0080000}"/>
    <cellStyle name="Moneda 2 2 2 4 4 2" xfId="740" xr:uid="{00000000-0005-0000-0000-0000F1080000}"/>
    <cellStyle name="Moneda 2 2 2 4 4 2 2" xfId="1651" xr:uid="{00000000-0005-0000-0000-0000F2080000}"/>
    <cellStyle name="Moneda 2 2 2 4 4 2 3" xfId="2556" xr:uid="{00000000-0005-0000-0000-0000F3080000}"/>
    <cellStyle name="Moneda 2 2 2 4 4 3" xfId="1199" xr:uid="{00000000-0005-0000-0000-0000F4080000}"/>
    <cellStyle name="Moneda 2 2 2 4 4 4" xfId="2104" xr:uid="{00000000-0005-0000-0000-0000F5080000}"/>
    <cellStyle name="Moneda 2 2 2 4 5" xfId="514" xr:uid="{00000000-0005-0000-0000-0000F6080000}"/>
    <cellStyle name="Moneda 2 2 2 4 5 2" xfId="1425" xr:uid="{00000000-0005-0000-0000-0000F7080000}"/>
    <cellStyle name="Moneda 2 2 2 4 5 3" xfId="2330" xr:uid="{00000000-0005-0000-0000-0000F8080000}"/>
    <cellStyle name="Moneda 2 2 2 4 6" xfId="973" xr:uid="{00000000-0005-0000-0000-0000F9080000}"/>
    <cellStyle name="Moneda 2 2 2 4 7" xfId="1878" xr:uid="{00000000-0005-0000-0000-0000FA080000}"/>
    <cellStyle name="Moneda 2 2 2 5" xfId="68" xr:uid="{00000000-0005-0000-0000-0000FB080000}"/>
    <cellStyle name="Moneda 2 2 2 5 2" xfId="122" xr:uid="{00000000-0005-0000-0000-0000FC080000}"/>
    <cellStyle name="Moneda 2 2 2 5 2 2" xfId="244" xr:uid="{00000000-0005-0000-0000-0000FD080000}"/>
    <cellStyle name="Moneda 2 2 2 5 2 2 2" xfId="473" xr:uid="{00000000-0005-0000-0000-0000FE080000}"/>
    <cellStyle name="Moneda 2 2 2 5 2 2 2 2" xfId="925" xr:uid="{00000000-0005-0000-0000-0000FF080000}"/>
    <cellStyle name="Moneda 2 2 2 5 2 2 2 2 2" xfId="1836" xr:uid="{00000000-0005-0000-0000-000000090000}"/>
    <cellStyle name="Moneda 2 2 2 5 2 2 2 2 3" xfId="2741" xr:uid="{00000000-0005-0000-0000-000001090000}"/>
    <cellStyle name="Moneda 2 2 2 5 2 2 2 3" xfId="1384" xr:uid="{00000000-0005-0000-0000-000002090000}"/>
    <cellStyle name="Moneda 2 2 2 5 2 2 2 4" xfId="2289" xr:uid="{00000000-0005-0000-0000-000003090000}"/>
    <cellStyle name="Moneda 2 2 2 5 2 2 3" xfId="699" xr:uid="{00000000-0005-0000-0000-000004090000}"/>
    <cellStyle name="Moneda 2 2 2 5 2 2 3 2" xfId="1610" xr:uid="{00000000-0005-0000-0000-000005090000}"/>
    <cellStyle name="Moneda 2 2 2 5 2 2 3 3" xfId="2515" xr:uid="{00000000-0005-0000-0000-000006090000}"/>
    <cellStyle name="Moneda 2 2 2 5 2 2 4" xfId="1158" xr:uid="{00000000-0005-0000-0000-000007090000}"/>
    <cellStyle name="Moneda 2 2 2 5 2 2 5" xfId="2063" xr:uid="{00000000-0005-0000-0000-000008090000}"/>
    <cellStyle name="Moneda 2 2 2 5 2 3" xfId="360" xr:uid="{00000000-0005-0000-0000-000009090000}"/>
    <cellStyle name="Moneda 2 2 2 5 2 3 2" xfId="812" xr:uid="{00000000-0005-0000-0000-00000A090000}"/>
    <cellStyle name="Moneda 2 2 2 5 2 3 2 2" xfId="1723" xr:uid="{00000000-0005-0000-0000-00000B090000}"/>
    <cellStyle name="Moneda 2 2 2 5 2 3 2 3" xfId="2628" xr:uid="{00000000-0005-0000-0000-00000C090000}"/>
    <cellStyle name="Moneda 2 2 2 5 2 3 3" xfId="1271" xr:uid="{00000000-0005-0000-0000-00000D090000}"/>
    <cellStyle name="Moneda 2 2 2 5 2 3 4" xfId="2176" xr:uid="{00000000-0005-0000-0000-00000E090000}"/>
    <cellStyle name="Moneda 2 2 2 5 2 4" xfId="586" xr:uid="{00000000-0005-0000-0000-00000F090000}"/>
    <cellStyle name="Moneda 2 2 2 5 2 4 2" xfId="1497" xr:uid="{00000000-0005-0000-0000-000010090000}"/>
    <cellStyle name="Moneda 2 2 2 5 2 4 3" xfId="2402" xr:uid="{00000000-0005-0000-0000-000011090000}"/>
    <cellStyle name="Moneda 2 2 2 5 2 5" xfId="1045" xr:uid="{00000000-0005-0000-0000-000012090000}"/>
    <cellStyle name="Moneda 2 2 2 5 2 6" xfId="1950" xr:uid="{00000000-0005-0000-0000-000013090000}"/>
    <cellStyle name="Moneda 2 2 2 5 3" xfId="190" xr:uid="{00000000-0005-0000-0000-000014090000}"/>
    <cellStyle name="Moneda 2 2 2 5 3 2" xfId="419" xr:uid="{00000000-0005-0000-0000-000015090000}"/>
    <cellStyle name="Moneda 2 2 2 5 3 2 2" xfId="871" xr:uid="{00000000-0005-0000-0000-000016090000}"/>
    <cellStyle name="Moneda 2 2 2 5 3 2 2 2" xfId="1782" xr:uid="{00000000-0005-0000-0000-000017090000}"/>
    <cellStyle name="Moneda 2 2 2 5 3 2 2 3" xfId="2687" xr:uid="{00000000-0005-0000-0000-000018090000}"/>
    <cellStyle name="Moneda 2 2 2 5 3 2 3" xfId="1330" xr:uid="{00000000-0005-0000-0000-000019090000}"/>
    <cellStyle name="Moneda 2 2 2 5 3 2 4" xfId="2235" xr:uid="{00000000-0005-0000-0000-00001A090000}"/>
    <cellStyle name="Moneda 2 2 2 5 3 3" xfId="645" xr:uid="{00000000-0005-0000-0000-00001B090000}"/>
    <cellStyle name="Moneda 2 2 2 5 3 3 2" xfId="1556" xr:uid="{00000000-0005-0000-0000-00001C090000}"/>
    <cellStyle name="Moneda 2 2 2 5 3 3 3" xfId="2461" xr:uid="{00000000-0005-0000-0000-00001D090000}"/>
    <cellStyle name="Moneda 2 2 2 5 3 4" xfId="1104" xr:uid="{00000000-0005-0000-0000-00001E090000}"/>
    <cellStyle name="Moneda 2 2 2 5 3 5" xfId="2009" xr:uid="{00000000-0005-0000-0000-00001F090000}"/>
    <cellStyle name="Moneda 2 2 2 5 4" xfId="306" xr:uid="{00000000-0005-0000-0000-000020090000}"/>
    <cellStyle name="Moneda 2 2 2 5 4 2" xfId="758" xr:uid="{00000000-0005-0000-0000-000021090000}"/>
    <cellStyle name="Moneda 2 2 2 5 4 2 2" xfId="1669" xr:uid="{00000000-0005-0000-0000-000022090000}"/>
    <cellStyle name="Moneda 2 2 2 5 4 2 3" xfId="2574" xr:uid="{00000000-0005-0000-0000-000023090000}"/>
    <cellStyle name="Moneda 2 2 2 5 4 3" xfId="1217" xr:uid="{00000000-0005-0000-0000-000024090000}"/>
    <cellStyle name="Moneda 2 2 2 5 4 4" xfId="2122" xr:uid="{00000000-0005-0000-0000-000025090000}"/>
    <cellStyle name="Moneda 2 2 2 5 5" xfId="532" xr:uid="{00000000-0005-0000-0000-000026090000}"/>
    <cellStyle name="Moneda 2 2 2 5 5 2" xfId="1443" xr:uid="{00000000-0005-0000-0000-000027090000}"/>
    <cellStyle name="Moneda 2 2 2 5 5 3" xfId="2348" xr:uid="{00000000-0005-0000-0000-000028090000}"/>
    <cellStyle name="Moneda 2 2 2 5 6" xfId="991" xr:uid="{00000000-0005-0000-0000-000029090000}"/>
    <cellStyle name="Moneda 2 2 2 5 7" xfId="1896" xr:uid="{00000000-0005-0000-0000-00002A090000}"/>
    <cellStyle name="Moneda 2 2 2 6" xfId="86" xr:uid="{00000000-0005-0000-0000-00002B090000}"/>
    <cellStyle name="Moneda 2 2 2 6 2" xfId="208" xr:uid="{00000000-0005-0000-0000-00002C090000}"/>
    <cellStyle name="Moneda 2 2 2 6 2 2" xfId="437" xr:uid="{00000000-0005-0000-0000-00002D090000}"/>
    <cellStyle name="Moneda 2 2 2 6 2 2 2" xfId="889" xr:uid="{00000000-0005-0000-0000-00002E090000}"/>
    <cellStyle name="Moneda 2 2 2 6 2 2 2 2" xfId="1800" xr:uid="{00000000-0005-0000-0000-00002F090000}"/>
    <cellStyle name="Moneda 2 2 2 6 2 2 2 3" xfId="2705" xr:uid="{00000000-0005-0000-0000-000030090000}"/>
    <cellStyle name="Moneda 2 2 2 6 2 2 3" xfId="1348" xr:uid="{00000000-0005-0000-0000-000031090000}"/>
    <cellStyle name="Moneda 2 2 2 6 2 2 4" xfId="2253" xr:uid="{00000000-0005-0000-0000-000032090000}"/>
    <cellStyle name="Moneda 2 2 2 6 2 3" xfId="663" xr:uid="{00000000-0005-0000-0000-000033090000}"/>
    <cellStyle name="Moneda 2 2 2 6 2 3 2" xfId="1574" xr:uid="{00000000-0005-0000-0000-000034090000}"/>
    <cellStyle name="Moneda 2 2 2 6 2 3 3" xfId="2479" xr:uid="{00000000-0005-0000-0000-000035090000}"/>
    <cellStyle name="Moneda 2 2 2 6 2 4" xfId="1122" xr:uid="{00000000-0005-0000-0000-000036090000}"/>
    <cellStyle name="Moneda 2 2 2 6 2 5" xfId="2027" xr:uid="{00000000-0005-0000-0000-000037090000}"/>
    <cellStyle name="Moneda 2 2 2 6 3" xfId="324" xr:uid="{00000000-0005-0000-0000-000038090000}"/>
    <cellStyle name="Moneda 2 2 2 6 3 2" xfId="776" xr:uid="{00000000-0005-0000-0000-000039090000}"/>
    <cellStyle name="Moneda 2 2 2 6 3 2 2" xfId="1687" xr:uid="{00000000-0005-0000-0000-00003A090000}"/>
    <cellStyle name="Moneda 2 2 2 6 3 2 3" xfId="2592" xr:uid="{00000000-0005-0000-0000-00003B090000}"/>
    <cellStyle name="Moneda 2 2 2 6 3 3" xfId="1235" xr:uid="{00000000-0005-0000-0000-00003C090000}"/>
    <cellStyle name="Moneda 2 2 2 6 3 4" xfId="2140" xr:uid="{00000000-0005-0000-0000-00003D090000}"/>
    <cellStyle name="Moneda 2 2 2 6 4" xfId="550" xr:uid="{00000000-0005-0000-0000-00003E090000}"/>
    <cellStyle name="Moneda 2 2 2 6 4 2" xfId="1461" xr:uid="{00000000-0005-0000-0000-00003F090000}"/>
    <cellStyle name="Moneda 2 2 2 6 4 3" xfId="2366" xr:uid="{00000000-0005-0000-0000-000040090000}"/>
    <cellStyle name="Moneda 2 2 2 6 5" xfId="1009" xr:uid="{00000000-0005-0000-0000-000041090000}"/>
    <cellStyle name="Moneda 2 2 2 6 6" xfId="1914" xr:uid="{00000000-0005-0000-0000-000042090000}"/>
    <cellStyle name="Moneda 2 2 2 7" xfId="154" xr:uid="{00000000-0005-0000-0000-000043090000}"/>
    <cellStyle name="Moneda 2 2 2 7 2" xfId="383" xr:uid="{00000000-0005-0000-0000-000044090000}"/>
    <cellStyle name="Moneda 2 2 2 7 2 2" xfId="835" xr:uid="{00000000-0005-0000-0000-000045090000}"/>
    <cellStyle name="Moneda 2 2 2 7 2 2 2" xfId="1746" xr:uid="{00000000-0005-0000-0000-000046090000}"/>
    <cellStyle name="Moneda 2 2 2 7 2 2 3" xfId="2651" xr:uid="{00000000-0005-0000-0000-000047090000}"/>
    <cellStyle name="Moneda 2 2 2 7 2 3" xfId="1294" xr:uid="{00000000-0005-0000-0000-000048090000}"/>
    <cellStyle name="Moneda 2 2 2 7 2 4" xfId="2199" xr:uid="{00000000-0005-0000-0000-000049090000}"/>
    <cellStyle name="Moneda 2 2 2 7 3" xfId="609" xr:uid="{00000000-0005-0000-0000-00004A090000}"/>
    <cellStyle name="Moneda 2 2 2 7 3 2" xfId="1520" xr:uid="{00000000-0005-0000-0000-00004B090000}"/>
    <cellStyle name="Moneda 2 2 2 7 3 3" xfId="2425" xr:uid="{00000000-0005-0000-0000-00004C090000}"/>
    <cellStyle name="Moneda 2 2 2 7 4" xfId="1068" xr:uid="{00000000-0005-0000-0000-00004D090000}"/>
    <cellStyle name="Moneda 2 2 2 7 5" xfId="1973" xr:uid="{00000000-0005-0000-0000-00004E090000}"/>
    <cellStyle name="Moneda 2 2 2 8" xfId="270" xr:uid="{00000000-0005-0000-0000-00004F090000}"/>
    <cellStyle name="Moneda 2 2 2 8 2" xfId="722" xr:uid="{00000000-0005-0000-0000-000050090000}"/>
    <cellStyle name="Moneda 2 2 2 8 2 2" xfId="1633" xr:uid="{00000000-0005-0000-0000-000051090000}"/>
    <cellStyle name="Moneda 2 2 2 8 2 3" xfId="2538" xr:uid="{00000000-0005-0000-0000-000052090000}"/>
    <cellStyle name="Moneda 2 2 2 8 3" xfId="1181" xr:uid="{00000000-0005-0000-0000-000053090000}"/>
    <cellStyle name="Moneda 2 2 2 8 4" xfId="2086" xr:uid="{00000000-0005-0000-0000-000054090000}"/>
    <cellStyle name="Moneda 2 2 2 9" xfId="496" xr:uid="{00000000-0005-0000-0000-000055090000}"/>
    <cellStyle name="Moneda 2 2 2 9 2" xfId="1407" xr:uid="{00000000-0005-0000-0000-000056090000}"/>
    <cellStyle name="Moneda 2 2 2 9 3" xfId="2312" xr:uid="{00000000-0005-0000-0000-000057090000}"/>
    <cellStyle name="Moneda 2 2 3" xfId="948" xr:uid="{00000000-0005-0000-0000-000058090000}"/>
    <cellStyle name="Moneda 3" xfId="43" xr:uid="{00000000-0005-0000-0000-000059090000}"/>
    <cellStyle name="Moneda 3 2" xfId="61" xr:uid="{00000000-0005-0000-0000-00005A090000}"/>
    <cellStyle name="Moneda 3 2 2" xfId="115" xr:uid="{00000000-0005-0000-0000-00005B090000}"/>
    <cellStyle name="Moneda 3 2 2 2" xfId="237" xr:uid="{00000000-0005-0000-0000-00005C090000}"/>
    <cellStyle name="Moneda 3 2 2 2 2" xfId="466" xr:uid="{00000000-0005-0000-0000-00005D090000}"/>
    <cellStyle name="Moneda 3 2 2 2 2 2" xfId="918" xr:uid="{00000000-0005-0000-0000-00005E090000}"/>
    <cellStyle name="Moneda 3 2 2 2 2 2 2" xfId="1829" xr:uid="{00000000-0005-0000-0000-00005F090000}"/>
    <cellStyle name="Moneda 3 2 2 2 2 2 3" xfId="2734" xr:uid="{00000000-0005-0000-0000-000060090000}"/>
    <cellStyle name="Moneda 3 2 2 2 2 3" xfId="1377" xr:uid="{00000000-0005-0000-0000-000061090000}"/>
    <cellStyle name="Moneda 3 2 2 2 2 4" xfId="2282" xr:uid="{00000000-0005-0000-0000-000062090000}"/>
    <cellStyle name="Moneda 3 2 2 2 3" xfId="692" xr:uid="{00000000-0005-0000-0000-000063090000}"/>
    <cellStyle name="Moneda 3 2 2 2 3 2" xfId="1603" xr:uid="{00000000-0005-0000-0000-000064090000}"/>
    <cellStyle name="Moneda 3 2 2 2 3 3" xfId="2508" xr:uid="{00000000-0005-0000-0000-000065090000}"/>
    <cellStyle name="Moneda 3 2 2 2 4" xfId="1151" xr:uid="{00000000-0005-0000-0000-000066090000}"/>
    <cellStyle name="Moneda 3 2 2 2 5" xfId="2056" xr:uid="{00000000-0005-0000-0000-000067090000}"/>
    <cellStyle name="Moneda 3 2 2 3" xfId="353" xr:uid="{00000000-0005-0000-0000-000068090000}"/>
    <cellStyle name="Moneda 3 2 2 3 2" xfId="805" xr:uid="{00000000-0005-0000-0000-000069090000}"/>
    <cellStyle name="Moneda 3 2 2 3 2 2" xfId="1716" xr:uid="{00000000-0005-0000-0000-00006A090000}"/>
    <cellStyle name="Moneda 3 2 2 3 2 3" xfId="2621" xr:uid="{00000000-0005-0000-0000-00006B090000}"/>
    <cellStyle name="Moneda 3 2 2 3 3" xfId="1264" xr:uid="{00000000-0005-0000-0000-00006C090000}"/>
    <cellStyle name="Moneda 3 2 2 3 4" xfId="2169" xr:uid="{00000000-0005-0000-0000-00006D090000}"/>
    <cellStyle name="Moneda 3 2 2 4" xfId="579" xr:uid="{00000000-0005-0000-0000-00006E090000}"/>
    <cellStyle name="Moneda 3 2 2 4 2" xfId="1490" xr:uid="{00000000-0005-0000-0000-00006F090000}"/>
    <cellStyle name="Moneda 3 2 2 4 3" xfId="2395" xr:uid="{00000000-0005-0000-0000-000070090000}"/>
    <cellStyle name="Moneda 3 2 2 5" xfId="1038" xr:uid="{00000000-0005-0000-0000-000071090000}"/>
    <cellStyle name="Moneda 3 2 2 6" xfId="1943" xr:uid="{00000000-0005-0000-0000-000072090000}"/>
    <cellStyle name="Moneda 3 2 3" xfId="183" xr:uid="{00000000-0005-0000-0000-000073090000}"/>
    <cellStyle name="Moneda 3 2 3 2" xfId="412" xr:uid="{00000000-0005-0000-0000-000074090000}"/>
    <cellStyle name="Moneda 3 2 3 2 2" xfId="864" xr:uid="{00000000-0005-0000-0000-000075090000}"/>
    <cellStyle name="Moneda 3 2 3 2 2 2" xfId="1775" xr:uid="{00000000-0005-0000-0000-000076090000}"/>
    <cellStyle name="Moneda 3 2 3 2 2 3" xfId="2680" xr:uid="{00000000-0005-0000-0000-000077090000}"/>
    <cellStyle name="Moneda 3 2 3 2 3" xfId="1323" xr:uid="{00000000-0005-0000-0000-000078090000}"/>
    <cellStyle name="Moneda 3 2 3 2 4" xfId="2228" xr:uid="{00000000-0005-0000-0000-000079090000}"/>
    <cellStyle name="Moneda 3 2 3 3" xfId="638" xr:uid="{00000000-0005-0000-0000-00007A090000}"/>
    <cellStyle name="Moneda 3 2 3 3 2" xfId="1549" xr:uid="{00000000-0005-0000-0000-00007B090000}"/>
    <cellStyle name="Moneda 3 2 3 3 3" xfId="2454" xr:uid="{00000000-0005-0000-0000-00007C090000}"/>
    <cellStyle name="Moneda 3 2 3 4" xfId="1097" xr:uid="{00000000-0005-0000-0000-00007D090000}"/>
    <cellStyle name="Moneda 3 2 3 5" xfId="2002" xr:uid="{00000000-0005-0000-0000-00007E090000}"/>
    <cellStyle name="Moneda 3 2 4" xfId="299" xr:uid="{00000000-0005-0000-0000-00007F090000}"/>
    <cellStyle name="Moneda 3 2 4 2" xfId="751" xr:uid="{00000000-0005-0000-0000-000080090000}"/>
    <cellStyle name="Moneda 3 2 4 2 2" xfId="1662" xr:uid="{00000000-0005-0000-0000-000081090000}"/>
    <cellStyle name="Moneda 3 2 4 2 3" xfId="2567" xr:uid="{00000000-0005-0000-0000-000082090000}"/>
    <cellStyle name="Moneda 3 2 4 3" xfId="1210" xr:uid="{00000000-0005-0000-0000-000083090000}"/>
    <cellStyle name="Moneda 3 2 4 4" xfId="2115" xr:uid="{00000000-0005-0000-0000-000084090000}"/>
    <cellStyle name="Moneda 3 2 5" xfId="525" xr:uid="{00000000-0005-0000-0000-000085090000}"/>
    <cellStyle name="Moneda 3 2 5 2" xfId="1436" xr:uid="{00000000-0005-0000-0000-000086090000}"/>
    <cellStyle name="Moneda 3 2 5 3" xfId="2341" xr:uid="{00000000-0005-0000-0000-000087090000}"/>
    <cellStyle name="Moneda 3 2 6" xfId="984" xr:uid="{00000000-0005-0000-0000-000088090000}"/>
    <cellStyle name="Moneda 3 2 7" xfId="1889" xr:uid="{00000000-0005-0000-0000-000089090000}"/>
    <cellStyle name="Moneda 3 3" xfId="79" xr:uid="{00000000-0005-0000-0000-00008A090000}"/>
    <cellStyle name="Moneda 3 3 2" xfId="133" xr:uid="{00000000-0005-0000-0000-00008B090000}"/>
    <cellStyle name="Moneda 3 3 2 2" xfId="255" xr:uid="{00000000-0005-0000-0000-00008C090000}"/>
    <cellStyle name="Moneda 3 3 2 2 2" xfId="484" xr:uid="{00000000-0005-0000-0000-00008D090000}"/>
    <cellStyle name="Moneda 3 3 2 2 2 2" xfId="936" xr:uid="{00000000-0005-0000-0000-00008E090000}"/>
    <cellStyle name="Moneda 3 3 2 2 2 2 2" xfId="1847" xr:uid="{00000000-0005-0000-0000-00008F090000}"/>
    <cellStyle name="Moneda 3 3 2 2 2 2 3" xfId="2752" xr:uid="{00000000-0005-0000-0000-000090090000}"/>
    <cellStyle name="Moneda 3 3 2 2 2 3" xfId="1395" xr:uid="{00000000-0005-0000-0000-000091090000}"/>
    <cellStyle name="Moneda 3 3 2 2 2 4" xfId="2300" xr:uid="{00000000-0005-0000-0000-000092090000}"/>
    <cellStyle name="Moneda 3 3 2 2 3" xfId="710" xr:uid="{00000000-0005-0000-0000-000093090000}"/>
    <cellStyle name="Moneda 3 3 2 2 3 2" xfId="1621" xr:uid="{00000000-0005-0000-0000-000094090000}"/>
    <cellStyle name="Moneda 3 3 2 2 3 3" xfId="2526" xr:uid="{00000000-0005-0000-0000-000095090000}"/>
    <cellStyle name="Moneda 3 3 2 2 4" xfId="1169" xr:uid="{00000000-0005-0000-0000-000096090000}"/>
    <cellStyle name="Moneda 3 3 2 2 5" xfId="2074" xr:uid="{00000000-0005-0000-0000-000097090000}"/>
    <cellStyle name="Moneda 3 3 2 3" xfId="371" xr:uid="{00000000-0005-0000-0000-000098090000}"/>
    <cellStyle name="Moneda 3 3 2 3 2" xfId="823" xr:uid="{00000000-0005-0000-0000-000099090000}"/>
    <cellStyle name="Moneda 3 3 2 3 2 2" xfId="1734" xr:uid="{00000000-0005-0000-0000-00009A090000}"/>
    <cellStyle name="Moneda 3 3 2 3 2 3" xfId="2639" xr:uid="{00000000-0005-0000-0000-00009B090000}"/>
    <cellStyle name="Moneda 3 3 2 3 3" xfId="1282" xr:uid="{00000000-0005-0000-0000-00009C090000}"/>
    <cellStyle name="Moneda 3 3 2 3 4" xfId="2187" xr:uid="{00000000-0005-0000-0000-00009D090000}"/>
    <cellStyle name="Moneda 3 3 2 4" xfId="597" xr:uid="{00000000-0005-0000-0000-00009E090000}"/>
    <cellStyle name="Moneda 3 3 2 4 2" xfId="1508" xr:uid="{00000000-0005-0000-0000-00009F090000}"/>
    <cellStyle name="Moneda 3 3 2 4 3" xfId="2413" xr:uid="{00000000-0005-0000-0000-0000A0090000}"/>
    <cellStyle name="Moneda 3 3 2 5" xfId="1056" xr:uid="{00000000-0005-0000-0000-0000A1090000}"/>
    <cellStyle name="Moneda 3 3 2 6" xfId="1961" xr:uid="{00000000-0005-0000-0000-0000A2090000}"/>
    <cellStyle name="Moneda 3 3 3" xfId="201" xr:uid="{00000000-0005-0000-0000-0000A3090000}"/>
    <cellStyle name="Moneda 3 3 3 2" xfId="430" xr:uid="{00000000-0005-0000-0000-0000A4090000}"/>
    <cellStyle name="Moneda 3 3 3 2 2" xfId="882" xr:uid="{00000000-0005-0000-0000-0000A5090000}"/>
    <cellStyle name="Moneda 3 3 3 2 2 2" xfId="1793" xr:uid="{00000000-0005-0000-0000-0000A6090000}"/>
    <cellStyle name="Moneda 3 3 3 2 2 3" xfId="2698" xr:uid="{00000000-0005-0000-0000-0000A7090000}"/>
    <cellStyle name="Moneda 3 3 3 2 3" xfId="1341" xr:uid="{00000000-0005-0000-0000-0000A8090000}"/>
    <cellStyle name="Moneda 3 3 3 2 4" xfId="2246" xr:uid="{00000000-0005-0000-0000-0000A9090000}"/>
    <cellStyle name="Moneda 3 3 3 3" xfId="656" xr:uid="{00000000-0005-0000-0000-0000AA090000}"/>
    <cellStyle name="Moneda 3 3 3 3 2" xfId="1567" xr:uid="{00000000-0005-0000-0000-0000AB090000}"/>
    <cellStyle name="Moneda 3 3 3 3 3" xfId="2472" xr:uid="{00000000-0005-0000-0000-0000AC090000}"/>
    <cellStyle name="Moneda 3 3 3 4" xfId="1115" xr:uid="{00000000-0005-0000-0000-0000AD090000}"/>
    <cellStyle name="Moneda 3 3 3 5" xfId="2020" xr:uid="{00000000-0005-0000-0000-0000AE090000}"/>
    <cellStyle name="Moneda 3 3 4" xfId="317" xr:uid="{00000000-0005-0000-0000-0000AF090000}"/>
    <cellStyle name="Moneda 3 3 4 2" xfId="769" xr:uid="{00000000-0005-0000-0000-0000B0090000}"/>
    <cellStyle name="Moneda 3 3 4 2 2" xfId="1680" xr:uid="{00000000-0005-0000-0000-0000B1090000}"/>
    <cellStyle name="Moneda 3 3 4 2 3" xfId="2585" xr:uid="{00000000-0005-0000-0000-0000B2090000}"/>
    <cellStyle name="Moneda 3 3 4 3" xfId="1228" xr:uid="{00000000-0005-0000-0000-0000B3090000}"/>
    <cellStyle name="Moneda 3 3 4 4" xfId="2133" xr:uid="{00000000-0005-0000-0000-0000B4090000}"/>
    <cellStyle name="Moneda 3 3 5" xfId="543" xr:uid="{00000000-0005-0000-0000-0000B5090000}"/>
    <cellStyle name="Moneda 3 3 5 2" xfId="1454" xr:uid="{00000000-0005-0000-0000-0000B6090000}"/>
    <cellStyle name="Moneda 3 3 5 3" xfId="2359" xr:uid="{00000000-0005-0000-0000-0000B7090000}"/>
    <cellStyle name="Moneda 3 3 6" xfId="1002" xr:uid="{00000000-0005-0000-0000-0000B8090000}"/>
    <cellStyle name="Moneda 3 3 7" xfId="1907" xr:uid="{00000000-0005-0000-0000-0000B9090000}"/>
    <cellStyle name="Moneda 3 4" xfId="97" xr:uid="{00000000-0005-0000-0000-0000BA090000}"/>
    <cellStyle name="Moneda 3 4 2" xfId="219" xr:uid="{00000000-0005-0000-0000-0000BB090000}"/>
    <cellStyle name="Moneda 3 4 2 2" xfId="448" xr:uid="{00000000-0005-0000-0000-0000BC090000}"/>
    <cellStyle name="Moneda 3 4 2 2 2" xfId="900" xr:uid="{00000000-0005-0000-0000-0000BD090000}"/>
    <cellStyle name="Moneda 3 4 2 2 2 2" xfId="1811" xr:uid="{00000000-0005-0000-0000-0000BE090000}"/>
    <cellStyle name="Moneda 3 4 2 2 2 3" xfId="2716" xr:uid="{00000000-0005-0000-0000-0000BF090000}"/>
    <cellStyle name="Moneda 3 4 2 2 3" xfId="1359" xr:uid="{00000000-0005-0000-0000-0000C0090000}"/>
    <cellStyle name="Moneda 3 4 2 2 4" xfId="2264" xr:uid="{00000000-0005-0000-0000-0000C1090000}"/>
    <cellStyle name="Moneda 3 4 2 3" xfId="674" xr:uid="{00000000-0005-0000-0000-0000C2090000}"/>
    <cellStyle name="Moneda 3 4 2 3 2" xfId="1585" xr:uid="{00000000-0005-0000-0000-0000C3090000}"/>
    <cellStyle name="Moneda 3 4 2 3 3" xfId="2490" xr:uid="{00000000-0005-0000-0000-0000C4090000}"/>
    <cellStyle name="Moneda 3 4 2 4" xfId="1133" xr:uid="{00000000-0005-0000-0000-0000C5090000}"/>
    <cellStyle name="Moneda 3 4 2 5" xfId="2038" xr:uid="{00000000-0005-0000-0000-0000C6090000}"/>
    <cellStyle name="Moneda 3 4 3" xfId="335" xr:uid="{00000000-0005-0000-0000-0000C7090000}"/>
    <cellStyle name="Moneda 3 4 3 2" xfId="787" xr:uid="{00000000-0005-0000-0000-0000C8090000}"/>
    <cellStyle name="Moneda 3 4 3 2 2" xfId="1698" xr:uid="{00000000-0005-0000-0000-0000C9090000}"/>
    <cellStyle name="Moneda 3 4 3 2 3" xfId="2603" xr:uid="{00000000-0005-0000-0000-0000CA090000}"/>
    <cellStyle name="Moneda 3 4 3 3" xfId="1246" xr:uid="{00000000-0005-0000-0000-0000CB090000}"/>
    <cellStyle name="Moneda 3 4 3 4" xfId="2151" xr:uid="{00000000-0005-0000-0000-0000CC090000}"/>
    <cellStyle name="Moneda 3 4 4" xfId="561" xr:uid="{00000000-0005-0000-0000-0000CD090000}"/>
    <cellStyle name="Moneda 3 4 4 2" xfId="1472" xr:uid="{00000000-0005-0000-0000-0000CE090000}"/>
    <cellStyle name="Moneda 3 4 4 3" xfId="2377" xr:uid="{00000000-0005-0000-0000-0000CF090000}"/>
    <cellStyle name="Moneda 3 4 5" xfId="1020" xr:uid="{00000000-0005-0000-0000-0000D0090000}"/>
    <cellStyle name="Moneda 3 4 6" xfId="1925" xr:uid="{00000000-0005-0000-0000-0000D1090000}"/>
    <cellStyle name="Moneda 3 5" xfId="165" xr:uid="{00000000-0005-0000-0000-0000D2090000}"/>
    <cellStyle name="Moneda 3 5 2" xfId="394" xr:uid="{00000000-0005-0000-0000-0000D3090000}"/>
    <cellStyle name="Moneda 3 5 2 2" xfId="846" xr:uid="{00000000-0005-0000-0000-0000D4090000}"/>
    <cellStyle name="Moneda 3 5 2 2 2" xfId="1757" xr:uid="{00000000-0005-0000-0000-0000D5090000}"/>
    <cellStyle name="Moneda 3 5 2 2 3" xfId="2662" xr:uid="{00000000-0005-0000-0000-0000D6090000}"/>
    <cellStyle name="Moneda 3 5 2 3" xfId="1305" xr:uid="{00000000-0005-0000-0000-0000D7090000}"/>
    <cellStyle name="Moneda 3 5 2 4" xfId="2210" xr:uid="{00000000-0005-0000-0000-0000D8090000}"/>
    <cellStyle name="Moneda 3 5 3" xfId="620" xr:uid="{00000000-0005-0000-0000-0000D9090000}"/>
    <cellStyle name="Moneda 3 5 3 2" xfId="1531" xr:uid="{00000000-0005-0000-0000-0000DA090000}"/>
    <cellStyle name="Moneda 3 5 3 3" xfId="2436" xr:uid="{00000000-0005-0000-0000-0000DB090000}"/>
    <cellStyle name="Moneda 3 5 4" xfId="1079" xr:uid="{00000000-0005-0000-0000-0000DC090000}"/>
    <cellStyle name="Moneda 3 5 5" xfId="1984" xr:uid="{00000000-0005-0000-0000-0000DD090000}"/>
    <cellStyle name="Moneda 3 6" xfId="281" xr:uid="{00000000-0005-0000-0000-0000DE090000}"/>
    <cellStyle name="Moneda 3 6 2" xfId="733" xr:uid="{00000000-0005-0000-0000-0000DF090000}"/>
    <cellStyle name="Moneda 3 6 2 2" xfId="1644" xr:uid="{00000000-0005-0000-0000-0000E0090000}"/>
    <cellStyle name="Moneda 3 6 2 3" xfId="2549" xr:uid="{00000000-0005-0000-0000-0000E1090000}"/>
    <cellStyle name="Moneda 3 6 3" xfId="1192" xr:uid="{00000000-0005-0000-0000-0000E2090000}"/>
    <cellStyle name="Moneda 3 6 4" xfId="2097" xr:uid="{00000000-0005-0000-0000-0000E3090000}"/>
    <cellStyle name="Moneda 3 7" xfId="507" xr:uid="{00000000-0005-0000-0000-0000E4090000}"/>
    <cellStyle name="Moneda 3 7 2" xfId="1418" xr:uid="{00000000-0005-0000-0000-0000E5090000}"/>
    <cellStyle name="Moneda 3 7 3" xfId="2323" xr:uid="{00000000-0005-0000-0000-0000E6090000}"/>
    <cellStyle name="Moneda 3 8" xfId="966" xr:uid="{00000000-0005-0000-0000-0000E7090000}"/>
    <cellStyle name="Moneda 3 9" xfId="1871" xr:uid="{00000000-0005-0000-0000-0000E8090000}"/>
    <cellStyle name="Moneda 4" xfId="52" xr:uid="{00000000-0005-0000-0000-0000E9090000}"/>
    <cellStyle name="Moneda 4 2" xfId="106" xr:uid="{00000000-0005-0000-0000-0000EA090000}"/>
    <cellStyle name="Moneda 4 2 2" xfId="228" xr:uid="{00000000-0005-0000-0000-0000EB090000}"/>
    <cellStyle name="Moneda 4 2 2 2" xfId="457" xr:uid="{00000000-0005-0000-0000-0000EC090000}"/>
    <cellStyle name="Moneda 4 2 2 2 2" xfId="909" xr:uid="{00000000-0005-0000-0000-0000ED090000}"/>
    <cellStyle name="Moneda 4 2 2 2 2 2" xfId="1820" xr:uid="{00000000-0005-0000-0000-0000EE090000}"/>
    <cellStyle name="Moneda 4 2 2 2 2 3" xfId="2725" xr:uid="{00000000-0005-0000-0000-0000EF090000}"/>
    <cellStyle name="Moneda 4 2 2 2 3" xfId="1368" xr:uid="{00000000-0005-0000-0000-0000F0090000}"/>
    <cellStyle name="Moneda 4 2 2 2 4" xfId="2273" xr:uid="{00000000-0005-0000-0000-0000F1090000}"/>
    <cellStyle name="Moneda 4 2 2 3" xfId="683" xr:uid="{00000000-0005-0000-0000-0000F2090000}"/>
    <cellStyle name="Moneda 4 2 2 3 2" xfId="1594" xr:uid="{00000000-0005-0000-0000-0000F3090000}"/>
    <cellStyle name="Moneda 4 2 2 3 3" xfId="2499" xr:uid="{00000000-0005-0000-0000-0000F4090000}"/>
    <cellStyle name="Moneda 4 2 2 4" xfId="1142" xr:uid="{00000000-0005-0000-0000-0000F5090000}"/>
    <cellStyle name="Moneda 4 2 2 5" xfId="2047" xr:uid="{00000000-0005-0000-0000-0000F6090000}"/>
    <cellStyle name="Moneda 4 2 3" xfId="344" xr:uid="{00000000-0005-0000-0000-0000F7090000}"/>
    <cellStyle name="Moneda 4 2 3 2" xfId="796" xr:uid="{00000000-0005-0000-0000-0000F8090000}"/>
    <cellStyle name="Moneda 4 2 3 2 2" xfId="1707" xr:uid="{00000000-0005-0000-0000-0000F9090000}"/>
    <cellStyle name="Moneda 4 2 3 2 3" xfId="2612" xr:uid="{00000000-0005-0000-0000-0000FA090000}"/>
    <cellStyle name="Moneda 4 2 3 3" xfId="1255" xr:uid="{00000000-0005-0000-0000-0000FB090000}"/>
    <cellStyle name="Moneda 4 2 3 4" xfId="2160" xr:uid="{00000000-0005-0000-0000-0000FC090000}"/>
    <cellStyle name="Moneda 4 2 4" xfId="570" xr:uid="{00000000-0005-0000-0000-0000FD090000}"/>
    <cellStyle name="Moneda 4 2 4 2" xfId="1481" xr:uid="{00000000-0005-0000-0000-0000FE090000}"/>
    <cellStyle name="Moneda 4 2 4 3" xfId="2386" xr:uid="{00000000-0005-0000-0000-0000FF090000}"/>
    <cellStyle name="Moneda 4 2 5" xfId="1029" xr:uid="{00000000-0005-0000-0000-0000000A0000}"/>
    <cellStyle name="Moneda 4 2 6" xfId="1934" xr:uid="{00000000-0005-0000-0000-0000010A0000}"/>
    <cellStyle name="Moneda 4 3" xfId="174" xr:uid="{00000000-0005-0000-0000-0000020A0000}"/>
    <cellStyle name="Moneda 4 3 2" xfId="403" xr:uid="{00000000-0005-0000-0000-0000030A0000}"/>
    <cellStyle name="Moneda 4 3 2 2" xfId="855" xr:uid="{00000000-0005-0000-0000-0000040A0000}"/>
    <cellStyle name="Moneda 4 3 2 2 2" xfId="1766" xr:uid="{00000000-0005-0000-0000-0000050A0000}"/>
    <cellStyle name="Moneda 4 3 2 2 3" xfId="2671" xr:uid="{00000000-0005-0000-0000-0000060A0000}"/>
    <cellStyle name="Moneda 4 3 2 3" xfId="1314" xr:uid="{00000000-0005-0000-0000-0000070A0000}"/>
    <cellStyle name="Moneda 4 3 2 4" xfId="2219" xr:uid="{00000000-0005-0000-0000-0000080A0000}"/>
    <cellStyle name="Moneda 4 3 3" xfId="629" xr:uid="{00000000-0005-0000-0000-0000090A0000}"/>
    <cellStyle name="Moneda 4 3 3 2" xfId="1540" xr:uid="{00000000-0005-0000-0000-00000A0A0000}"/>
    <cellStyle name="Moneda 4 3 3 3" xfId="2445" xr:uid="{00000000-0005-0000-0000-00000B0A0000}"/>
    <cellStyle name="Moneda 4 3 4" xfId="1088" xr:uid="{00000000-0005-0000-0000-00000C0A0000}"/>
    <cellStyle name="Moneda 4 3 5" xfId="1993" xr:uid="{00000000-0005-0000-0000-00000D0A0000}"/>
    <cellStyle name="Moneda 4 4" xfId="290" xr:uid="{00000000-0005-0000-0000-00000E0A0000}"/>
    <cellStyle name="Moneda 4 4 2" xfId="742" xr:uid="{00000000-0005-0000-0000-00000F0A0000}"/>
    <cellStyle name="Moneda 4 4 2 2" xfId="1653" xr:uid="{00000000-0005-0000-0000-0000100A0000}"/>
    <cellStyle name="Moneda 4 4 2 3" xfId="2558" xr:uid="{00000000-0005-0000-0000-0000110A0000}"/>
    <cellStyle name="Moneda 4 4 3" xfId="1201" xr:uid="{00000000-0005-0000-0000-0000120A0000}"/>
    <cellStyle name="Moneda 4 4 4" xfId="2106" xr:uid="{00000000-0005-0000-0000-0000130A0000}"/>
    <cellStyle name="Moneda 4 5" xfId="516" xr:uid="{00000000-0005-0000-0000-0000140A0000}"/>
    <cellStyle name="Moneda 4 5 2" xfId="1427" xr:uid="{00000000-0005-0000-0000-0000150A0000}"/>
    <cellStyle name="Moneda 4 5 3" xfId="2332" xr:uid="{00000000-0005-0000-0000-0000160A0000}"/>
    <cellStyle name="Moneda 4 6" xfId="975" xr:uid="{00000000-0005-0000-0000-0000170A0000}"/>
    <cellStyle name="Moneda 4 7" xfId="1880" xr:uid="{00000000-0005-0000-0000-0000180A0000}"/>
    <cellStyle name="Moneda 5" xfId="70" xr:uid="{00000000-0005-0000-0000-0000190A0000}"/>
    <cellStyle name="Moneda 5 2" xfId="124" xr:uid="{00000000-0005-0000-0000-00001A0A0000}"/>
    <cellStyle name="Moneda 5 2 2" xfId="246" xr:uid="{00000000-0005-0000-0000-00001B0A0000}"/>
    <cellStyle name="Moneda 5 2 2 2" xfId="475" xr:uid="{00000000-0005-0000-0000-00001C0A0000}"/>
    <cellStyle name="Moneda 5 2 2 2 2" xfId="927" xr:uid="{00000000-0005-0000-0000-00001D0A0000}"/>
    <cellStyle name="Moneda 5 2 2 2 2 2" xfId="1838" xr:uid="{00000000-0005-0000-0000-00001E0A0000}"/>
    <cellStyle name="Moneda 5 2 2 2 2 3" xfId="2743" xr:uid="{00000000-0005-0000-0000-00001F0A0000}"/>
    <cellStyle name="Moneda 5 2 2 2 3" xfId="1386" xr:uid="{00000000-0005-0000-0000-0000200A0000}"/>
    <cellStyle name="Moneda 5 2 2 2 4" xfId="2291" xr:uid="{00000000-0005-0000-0000-0000210A0000}"/>
    <cellStyle name="Moneda 5 2 2 3" xfId="701" xr:uid="{00000000-0005-0000-0000-0000220A0000}"/>
    <cellStyle name="Moneda 5 2 2 3 2" xfId="1612" xr:uid="{00000000-0005-0000-0000-0000230A0000}"/>
    <cellStyle name="Moneda 5 2 2 3 3" xfId="2517" xr:uid="{00000000-0005-0000-0000-0000240A0000}"/>
    <cellStyle name="Moneda 5 2 2 4" xfId="1160" xr:uid="{00000000-0005-0000-0000-0000250A0000}"/>
    <cellStyle name="Moneda 5 2 2 5" xfId="2065" xr:uid="{00000000-0005-0000-0000-0000260A0000}"/>
    <cellStyle name="Moneda 5 2 3" xfId="362" xr:uid="{00000000-0005-0000-0000-0000270A0000}"/>
    <cellStyle name="Moneda 5 2 3 2" xfId="814" xr:uid="{00000000-0005-0000-0000-0000280A0000}"/>
    <cellStyle name="Moneda 5 2 3 2 2" xfId="1725" xr:uid="{00000000-0005-0000-0000-0000290A0000}"/>
    <cellStyle name="Moneda 5 2 3 2 3" xfId="2630" xr:uid="{00000000-0005-0000-0000-00002A0A0000}"/>
    <cellStyle name="Moneda 5 2 3 3" xfId="1273" xr:uid="{00000000-0005-0000-0000-00002B0A0000}"/>
    <cellStyle name="Moneda 5 2 3 4" xfId="2178" xr:uid="{00000000-0005-0000-0000-00002C0A0000}"/>
    <cellStyle name="Moneda 5 2 4" xfId="588" xr:uid="{00000000-0005-0000-0000-00002D0A0000}"/>
    <cellStyle name="Moneda 5 2 4 2" xfId="1499" xr:uid="{00000000-0005-0000-0000-00002E0A0000}"/>
    <cellStyle name="Moneda 5 2 4 3" xfId="2404" xr:uid="{00000000-0005-0000-0000-00002F0A0000}"/>
    <cellStyle name="Moneda 5 2 5" xfId="1047" xr:uid="{00000000-0005-0000-0000-0000300A0000}"/>
    <cellStyle name="Moneda 5 2 6" xfId="1952" xr:uid="{00000000-0005-0000-0000-0000310A0000}"/>
    <cellStyle name="Moneda 5 3" xfId="192" xr:uid="{00000000-0005-0000-0000-0000320A0000}"/>
    <cellStyle name="Moneda 5 3 2" xfId="421" xr:uid="{00000000-0005-0000-0000-0000330A0000}"/>
    <cellStyle name="Moneda 5 3 2 2" xfId="873" xr:uid="{00000000-0005-0000-0000-0000340A0000}"/>
    <cellStyle name="Moneda 5 3 2 2 2" xfId="1784" xr:uid="{00000000-0005-0000-0000-0000350A0000}"/>
    <cellStyle name="Moneda 5 3 2 2 3" xfId="2689" xr:uid="{00000000-0005-0000-0000-0000360A0000}"/>
    <cellStyle name="Moneda 5 3 2 3" xfId="1332" xr:uid="{00000000-0005-0000-0000-0000370A0000}"/>
    <cellStyle name="Moneda 5 3 2 4" xfId="2237" xr:uid="{00000000-0005-0000-0000-0000380A0000}"/>
    <cellStyle name="Moneda 5 3 3" xfId="647" xr:uid="{00000000-0005-0000-0000-0000390A0000}"/>
    <cellStyle name="Moneda 5 3 3 2" xfId="1558" xr:uid="{00000000-0005-0000-0000-00003A0A0000}"/>
    <cellStyle name="Moneda 5 3 3 3" xfId="2463" xr:uid="{00000000-0005-0000-0000-00003B0A0000}"/>
    <cellStyle name="Moneda 5 3 4" xfId="1106" xr:uid="{00000000-0005-0000-0000-00003C0A0000}"/>
    <cellStyle name="Moneda 5 3 5" xfId="2011" xr:uid="{00000000-0005-0000-0000-00003D0A0000}"/>
    <cellStyle name="Moneda 5 4" xfId="308" xr:uid="{00000000-0005-0000-0000-00003E0A0000}"/>
    <cellStyle name="Moneda 5 4 2" xfId="760" xr:uid="{00000000-0005-0000-0000-00003F0A0000}"/>
    <cellStyle name="Moneda 5 4 2 2" xfId="1671" xr:uid="{00000000-0005-0000-0000-0000400A0000}"/>
    <cellStyle name="Moneda 5 4 2 3" xfId="2576" xr:uid="{00000000-0005-0000-0000-0000410A0000}"/>
    <cellStyle name="Moneda 5 4 3" xfId="1219" xr:uid="{00000000-0005-0000-0000-0000420A0000}"/>
    <cellStyle name="Moneda 5 4 4" xfId="2124" xr:uid="{00000000-0005-0000-0000-0000430A0000}"/>
    <cellStyle name="Moneda 5 5" xfId="534" xr:uid="{00000000-0005-0000-0000-0000440A0000}"/>
    <cellStyle name="Moneda 5 5 2" xfId="1445" xr:uid="{00000000-0005-0000-0000-0000450A0000}"/>
    <cellStyle name="Moneda 5 5 3" xfId="2350" xr:uid="{00000000-0005-0000-0000-0000460A0000}"/>
    <cellStyle name="Moneda 5 6" xfId="993" xr:uid="{00000000-0005-0000-0000-0000470A0000}"/>
    <cellStyle name="Moneda 5 7" xfId="1898" xr:uid="{00000000-0005-0000-0000-0000480A0000}"/>
    <cellStyle name="Moneda 6" xfId="88" xr:uid="{00000000-0005-0000-0000-0000490A0000}"/>
    <cellStyle name="Moneda 6 2" xfId="210" xr:uid="{00000000-0005-0000-0000-00004A0A0000}"/>
    <cellStyle name="Moneda 6 2 2" xfId="439" xr:uid="{00000000-0005-0000-0000-00004B0A0000}"/>
    <cellStyle name="Moneda 6 2 2 2" xfId="891" xr:uid="{00000000-0005-0000-0000-00004C0A0000}"/>
    <cellStyle name="Moneda 6 2 2 2 2" xfId="1802" xr:uid="{00000000-0005-0000-0000-00004D0A0000}"/>
    <cellStyle name="Moneda 6 2 2 2 3" xfId="2707" xr:uid="{00000000-0005-0000-0000-00004E0A0000}"/>
    <cellStyle name="Moneda 6 2 2 3" xfId="1350" xr:uid="{00000000-0005-0000-0000-00004F0A0000}"/>
    <cellStyle name="Moneda 6 2 2 4" xfId="2255" xr:uid="{00000000-0005-0000-0000-0000500A0000}"/>
    <cellStyle name="Moneda 6 2 3" xfId="665" xr:uid="{00000000-0005-0000-0000-0000510A0000}"/>
    <cellStyle name="Moneda 6 2 3 2" xfId="1576" xr:uid="{00000000-0005-0000-0000-0000520A0000}"/>
    <cellStyle name="Moneda 6 2 3 3" xfId="2481" xr:uid="{00000000-0005-0000-0000-0000530A0000}"/>
    <cellStyle name="Moneda 6 2 4" xfId="1124" xr:uid="{00000000-0005-0000-0000-0000540A0000}"/>
    <cellStyle name="Moneda 6 2 5" xfId="2029" xr:uid="{00000000-0005-0000-0000-0000550A0000}"/>
    <cellStyle name="Moneda 6 3" xfId="326" xr:uid="{00000000-0005-0000-0000-0000560A0000}"/>
    <cellStyle name="Moneda 6 3 2" xfId="778" xr:uid="{00000000-0005-0000-0000-0000570A0000}"/>
    <cellStyle name="Moneda 6 3 2 2" xfId="1689" xr:uid="{00000000-0005-0000-0000-0000580A0000}"/>
    <cellStyle name="Moneda 6 3 2 3" xfId="2594" xr:uid="{00000000-0005-0000-0000-0000590A0000}"/>
    <cellStyle name="Moneda 6 3 3" xfId="1237" xr:uid="{00000000-0005-0000-0000-00005A0A0000}"/>
    <cellStyle name="Moneda 6 3 4" xfId="2142" xr:uid="{00000000-0005-0000-0000-00005B0A0000}"/>
    <cellStyle name="Moneda 6 4" xfId="552" xr:uid="{00000000-0005-0000-0000-00005C0A0000}"/>
    <cellStyle name="Moneda 6 4 2" xfId="1463" xr:uid="{00000000-0005-0000-0000-00005D0A0000}"/>
    <cellStyle name="Moneda 6 4 3" xfId="2368" xr:uid="{00000000-0005-0000-0000-00005E0A0000}"/>
    <cellStyle name="Moneda 6 5" xfId="1011" xr:uid="{00000000-0005-0000-0000-00005F0A0000}"/>
    <cellStyle name="Moneda 6 6" xfId="1916" xr:uid="{00000000-0005-0000-0000-0000600A0000}"/>
    <cellStyle name="Moneda 7" xfId="143" xr:uid="{00000000-0005-0000-0000-0000610A0000}"/>
    <cellStyle name="Moneda 7 2" xfId="261" xr:uid="{00000000-0005-0000-0000-0000620A0000}"/>
    <cellStyle name="Moneda 7 2 2" xfId="489" xr:uid="{00000000-0005-0000-0000-0000630A0000}"/>
    <cellStyle name="Moneda 7 2 2 2" xfId="941" xr:uid="{00000000-0005-0000-0000-0000640A0000}"/>
    <cellStyle name="Moneda 7 2 2 2 2" xfId="1852" xr:uid="{00000000-0005-0000-0000-0000650A0000}"/>
    <cellStyle name="Moneda 7 2 2 2 3" xfId="2757" xr:uid="{00000000-0005-0000-0000-0000660A0000}"/>
    <cellStyle name="Moneda 7 2 2 3" xfId="1400" xr:uid="{00000000-0005-0000-0000-0000670A0000}"/>
    <cellStyle name="Moneda 7 2 2 4" xfId="2305" xr:uid="{00000000-0005-0000-0000-0000680A0000}"/>
    <cellStyle name="Moneda 7 2 3" xfId="715" xr:uid="{00000000-0005-0000-0000-0000690A0000}"/>
    <cellStyle name="Moneda 7 2 3 2" xfId="1626" xr:uid="{00000000-0005-0000-0000-00006A0A0000}"/>
    <cellStyle name="Moneda 7 2 3 3" xfId="2531" xr:uid="{00000000-0005-0000-0000-00006B0A0000}"/>
    <cellStyle name="Moneda 7 2 4" xfId="1174" xr:uid="{00000000-0005-0000-0000-00006C0A0000}"/>
    <cellStyle name="Moneda 7 2 5" xfId="2079" xr:uid="{00000000-0005-0000-0000-00006D0A0000}"/>
    <cellStyle name="Moneda 7 3" xfId="376" xr:uid="{00000000-0005-0000-0000-00006E0A0000}"/>
    <cellStyle name="Moneda 7 3 2" xfId="828" xr:uid="{00000000-0005-0000-0000-00006F0A0000}"/>
    <cellStyle name="Moneda 7 3 2 2" xfId="1739" xr:uid="{00000000-0005-0000-0000-0000700A0000}"/>
    <cellStyle name="Moneda 7 3 2 3" xfId="2644" xr:uid="{00000000-0005-0000-0000-0000710A0000}"/>
    <cellStyle name="Moneda 7 3 3" xfId="1287" xr:uid="{00000000-0005-0000-0000-0000720A0000}"/>
    <cellStyle name="Moneda 7 3 4" xfId="2192" xr:uid="{00000000-0005-0000-0000-0000730A0000}"/>
    <cellStyle name="Moneda 7 4" xfId="602" xr:uid="{00000000-0005-0000-0000-0000740A0000}"/>
    <cellStyle name="Moneda 7 4 2" xfId="1513" xr:uid="{00000000-0005-0000-0000-0000750A0000}"/>
    <cellStyle name="Moneda 7 4 3" xfId="2418" xr:uid="{00000000-0005-0000-0000-0000760A0000}"/>
    <cellStyle name="Moneda 7 5" xfId="1061" xr:uid="{00000000-0005-0000-0000-0000770A0000}"/>
    <cellStyle name="Moneda 7 6" xfId="1966" xr:uid="{00000000-0005-0000-0000-0000780A0000}"/>
    <cellStyle name="Moneda 8" xfId="145" xr:uid="{00000000-0005-0000-0000-0000790A0000}"/>
    <cellStyle name="Moneda 8 2" xfId="262" xr:uid="{00000000-0005-0000-0000-00007A0A0000}"/>
    <cellStyle name="Moneda 8 2 2" xfId="490" xr:uid="{00000000-0005-0000-0000-00007B0A0000}"/>
    <cellStyle name="Moneda 8 2 2 2" xfId="942" xr:uid="{00000000-0005-0000-0000-00007C0A0000}"/>
    <cellStyle name="Moneda 8 2 2 2 2" xfId="1853" xr:uid="{00000000-0005-0000-0000-00007D0A0000}"/>
    <cellStyle name="Moneda 8 2 2 2 3" xfId="2758" xr:uid="{00000000-0005-0000-0000-00007E0A0000}"/>
    <cellStyle name="Moneda 8 2 2 3" xfId="1401" xr:uid="{00000000-0005-0000-0000-00007F0A0000}"/>
    <cellStyle name="Moneda 8 2 2 4" xfId="2306" xr:uid="{00000000-0005-0000-0000-0000800A0000}"/>
    <cellStyle name="Moneda 8 2 3" xfId="716" xr:uid="{00000000-0005-0000-0000-0000810A0000}"/>
    <cellStyle name="Moneda 8 2 3 2" xfId="1627" xr:uid="{00000000-0005-0000-0000-0000820A0000}"/>
    <cellStyle name="Moneda 8 2 3 3" xfId="2532" xr:uid="{00000000-0005-0000-0000-0000830A0000}"/>
    <cellStyle name="Moneda 8 2 4" xfId="1175" xr:uid="{00000000-0005-0000-0000-0000840A0000}"/>
    <cellStyle name="Moneda 8 2 5" xfId="2080" xr:uid="{00000000-0005-0000-0000-0000850A0000}"/>
    <cellStyle name="Moneda 8 3" xfId="377" xr:uid="{00000000-0005-0000-0000-0000860A0000}"/>
    <cellStyle name="Moneda 8 3 2" xfId="829" xr:uid="{00000000-0005-0000-0000-0000870A0000}"/>
    <cellStyle name="Moneda 8 3 2 2" xfId="1740" xr:uid="{00000000-0005-0000-0000-0000880A0000}"/>
    <cellStyle name="Moneda 8 3 2 3" xfId="2645" xr:uid="{00000000-0005-0000-0000-0000890A0000}"/>
    <cellStyle name="Moneda 8 3 3" xfId="1288" xr:uid="{00000000-0005-0000-0000-00008A0A0000}"/>
    <cellStyle name="Moneda 8 3 4" xfId="2193" xr:uid="{00000000-0005-0000-0000-00008B0A0000}"/>
    <cellStyle name="Moneda 8 4" xfId="603" xr:uid="{00000000-0005-0000-0000-00008C0A0000}"/>
    <cellStyle name="Moneda 8 4 2" xfId="1514" xr:uid="{00000000-0005-0000-0000-00008D0A0000}"/>
    <cellStyle name="Moneda 8 4 3" xfId="2419" xr:uid="{00000000-0005-0000-0000-00008E0A0000}"/>
    <cellStyle name="Moneda 8 5" xfId="1062" xr:uid="{00000000-0005-0000-0000-00008F0A0000}"/>
    <cellStyle name="Moneda 8 6" xfId="1967" xr:uid="{00000000-0005-0000-0000-0000900A0000}"/>
    <cellStyle name="Moneda 9" xfId="146" xr:uid="{00000000-0005-0000-0000-0000910A0000}"/>
    <cellStyle name="Moneda 9 2" xfId="263" xr:uid="{00000000-0005-0000-0000-0000920A0000}"/>
    <cellStyle name="Moneda 9 2 2" xfId="491" xr:uid="{00000000-0005-0000-0000-0000930A0000}"/>
    <cellStyle name="Moneda 9 2 2 2" xfId="943" xr:uid="{00000000-0005-0000-0000-0000940A0000}"/>
    <cellStyle name="Moneda 9 2 2 2 2" xfId="1854" xr:uid="{00000000-0005-0000-0000-0000950A0000}"/>
    <cellStyle name="Moneda 9 2 2 2 3" xfId="2759" xr:uid="{00000000-0005-0000-0000-0000960A0000}"/>
    <cellStyle name="Moneda 9 2 2 3" xfId="1402" xr:uid="{00000000-0005-0000-0000-0000970A0000}"/>
    <cellStyle name="Moneda 9 2 2 4" xfId="2307" xr:uid="{00000000-0005-0000-0000-0000980A0000}"/>
    <cellStyle name="Moneda 9 2 3" xfId="717" xr:uid="{00000000-0005-0000-0000-0000990A0000}"/>
    <cellStyle name="Moneda 9 2 3 2" xfId="1628" xr:uid="{00000000-0005-0000-0000-00009A0A0000}"/>
    <cellStyle name="Moneda 9 2 3 3" xfId="2533" xr:uid="{00000000-0005-0000-0000-00009B0A0000}"/>
    <cellStyle name="Moneda 9 2 4" xfId="1176" xr:uid="{00000000-0005-0000-0000-00009C0A0000}"/>
    <cellStyle name="Moneda 9 2 5" xfId="2081" xr:uid="{00000000-0005-0000-0000-00009D0A0000}"/>
    <cellStyle name="Moneda 9 3" xfId="378" xr:uid="{00000000-0005-0000-0000-00009E0A0000}"/>
    <cellStyle name="Moneda 9 3 2" xfId="830" xr:uid="{00000000-0005-0000-0000-00009F0A0000}"/>
    <cellStyle name="Moneda 9 3 2 2" xfId="1741" xr:uid="{00000000-0005-0000-0000-0000A00A0000}"/>
    <cellStyle name="Moneda 9 3 2 3" xfId="2646" xr:uid="{00000000-0005-0000-0000-0000A10A0000}"/>
    <cellStyle name="Moneda 9 3 3" xfId="1289" xr:uid="{00000000-0005-0000-0000-0000A20A0000}"/>
    <cellStyle name="Moneda 9 3 4" xfId="2194" xr:uid="{00000000-0005-0000-0000-0000A30A0000}"/>
    <cellStyle name="Moneda 9 4" xfId="604" xr:uid="{00000000-0005-0000-0000-0000A40A0000}"/>
    <cellStyle name="Moneda 9 4 2" xfId="1515" xr:uid="{00000000-0005-0000-0000-0000A50A0000}"/>
    <cellStyle name="Moneda 9 4 3" xfId="2420" xr:uid="{00000000-0005-0000-0000-0000A60A0000}"/>
    <cellStyle name="Moneda 9 5" xfId="1063" xr:uid="{00000000-0005-0000-0000-0000A70A0000}"/>
    <cellStyle name="Moneda 9 6" xfId="1968" xr:uid="{00000000-0005-0000-0000-0000A80A0000}"/>
    <cellStyle name="Normal" xfId="0" builtinId="0"/>
    <cellStyle name="Normal 10" xfId="12" xr:uid="{00000000-0005-0000-0000-0000AA0A0000}"/>
    <cellStyle name="Normal 11" xfId="13" xr:uid="{00000000-0005-0000-0000-0000AB0A0000}"/>
    <cellStyle name="Normal 12" xfId="14" xr:uid="{00000000-0005-0000-0000-0000AC0A0000}"/>
    <cellStyle name="Normal 13" xfId="15" xr:uid="{00000000-0005-0000-0000-0000AD0A0000}"/>
    <cellStyle name="Normal 14" xfId="31" xr:uid="{00000000-0005-0000-0000-0000AE0A0000}"/>
    <cellStyle name="Normal 15" xfId="138" xr:uid="{00000000-0005-0000-0000-0000AF0A0000}"/>
    <cellStyle name="Normal 15 2" xfId="260" xr:uid="{00000000-0005-0000-0000-0000B00A0000}"/>
    <cellStyle name="Normal 16" xfId="147" xr:uid="{00000000-0005-0000-0000-0000B10A0000}"/>
    <cellStyle name="Normal 17" xfId="150" xr:uid="{00000000-0005-0000-0000-0000B20A0000}"/>
    <cellStyle name="Normal 17 2" xfId="266" xr:uid="{00000000-0005-0000-0000-0000B30A0000}"/>
    <cellStyle name="Normal 18" xfId="2769" xr:uid="{33405A47-5CE4-40F3-A954-C0EB305305DA}"/>
    <cellStyle name="Normal 2" xfId="2" xr:uid="{00000000-0005-0000-0000-0000B40A0000}"/>
    <cellStyle name="Normal 2 2" xfId="16" xr:uid="{00000000-0005-0000-0000-0000B50A0000}"/>
    <cellStyle name="Normal 2 3" xfId="32" xr:uid="{00000000-0005-0000-0000-0000B60A0000}"/>
    <cellStyle name="Normal 3" xfId="3" xr:uid="{00000000-0005-0000-0000-0000B70A0000}"/>
    <cellStyle name="Normal 3 2" xfId="5" xr:uid="{00000000-0005-0000-0000-0000B80A0000}"/>
    <cellStyle name="Normal 3 2 2" xfId="141" xr:uid="{00000000-0005-0000-0000-0000B90A0000}"/>
    <cellStyle name="Normal 3 2 2 2" xfId="2766" xr:uid="{5BE8A58F-0456-4D6C-A90B-AC8504A9CC5D}"/>
    <cellStyle name="Normal 3 2 3" xfId="2765" xr:uid="{ABA64E5D-E1A5-427B-8DF5-54EA8544CC68}"/>
    <cellStyle name="Normal 3 3" xfId="7" xr:uid="{00000000-0005-0000-0000-0000BA0A0000}"/>
    <cellStyle name="Normal 3 3 2" xfId="142" xr:uid="{00000000-0005-0000-0000-0000BB0A0000}"/>
    <cellStyle name="Normal 3 4" xfId="23" xr:uid="{00000000-0005-0000-0000-0000BC0A0000}"/>
    <cellStyle name="Normal 3 4 2" xfId="2764" xr:uid="{C8E4EA51-4CF4-4381-9F25-0F248FBDDEE4}"/>
    <cellStyle name="Normal 3 5" xfId="140" xr:uid="{00000000-0005-0000-0000-0000BD0A0000}"/>
    <cellStyle name="Normal 4" xfId="6" xr:uid="{00000000-0005-0000-0000-0000BE0A0000}"/>
    <cellStyle name="Normal 4 2" xfId="24" xr:uid="{00000000-0005-0000-0000-0000BF0A0000}"/>
    <cellStyle name="Normal 5" xfId="1" xr:uid="{00000000-0005-0000-0000-0000C00A0000}"/>
    <cellStyle name="Normal 5 2" xfId="26" xr:uid="{00000000-0005-0000-0000-0000C10A0000}"/>
    <cellStyle name="Normal 5 3" xfId="25" xr:uid="{00000000-0005-0000-0000-0000C20A0000}"/>
    <cellStyle name="Normal 6" xfId="8" xr:uid="{00000000-0005-0000-0000-0000C30A0000}"/>
    <cellStyle name="Normal 6 2" xfId="18" xr:uid="{00000000-0005-0000-0000-0000C40A0000}"/>
    <cellStyle name="Normal 7" xfId="9" xr:uid="{00000000-0005-0000-0000-0000C50A0000}"/>
    <cellStyle name="Normal 7 2" xfId="17" xr:uid="{00000000-0005-0000-0000-0000C60A0000}"/>
    <cellStyle name="Normal 7 2 2" xfId="2768" xr:uid="{7A2CCB55-EC0B-471D-A6D3-4ED1D1D40A52}"/>
    <cellStyle name="Normal 8" xfId="10" xr:uid="{00000000-0005-0000-0000-0000C70A0000}"/>
    <cellStyle name="Normal 9" xfId="11" xr:uid="{00000000-0005-0000-0000-0000C80A0000}"/>
    <cellStyle name="Porcentaje" xfId="952" builtinId="5"/>
  </cellStyles>
  <dxfs count="23">
    <dxf>
      <fill>
        <patternFill>
          <bgColor rgb="FF00B050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2" formatCode="_ &quot;$&quot;* #,##0_ ;_ &quot;$&quot;* \-#,##0_ ;_ &quot;$&quot;* &quot;-&quot;_ ;_ @_ 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340A]\ 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000000"/>
      <color rgb="FF66FF66"/>
      <color rgb="FFCCFFFF"/>
      <color rgb="FF66FF99"/>
      <color rgb="FF99FF99"/>
      <color rgb="FF66FFFF"/>
      <color rgb="FFFFCCCC"/>
      <color rgb="FFE20076"/>
      <color rgb="FFFF99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Distribución</a:t>
            </a:r>
            <a:r>
              <a:rPr lang="es-CL" baseline="0"/>
              <a:t> Facturación</a:t>
            </a:r>
            <a:endParaRPr lang="es-CL"/>
          </a:p>
        </c:rich>
      </c:tx>
      <c:layout>
        <c:manualLayout>
          <c:xMode val="edge"/>
          <c:yMode val="edge"/>
          <c:x val="0.39023600174978129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'Detalle de Facturacion '!$G$57:$G$65</c:f>
              <c:strCache>
                <c:ptCount val="9"/>
                <c:pt idx="0">
                  <c:v>Rauland</c:v>
                </c:pt>
                <c:pt idx="1">
                  <c:v>Elpas</c:v>
                </c:pt>
                <c:pt idx="2">
                  <c:v>Echosens</c:v>
                </c:pt>
                <c:pt idx="3">
                  <c:v>Edap-TMS</c:v>
                </c:pt>
                <c:pt idx="4">
                  <c:v>Qcore</c:v>
                </c:pt>
                <c:pt idx="5">
                  <c:v>Guldmann</c:v>
                </c:pt>
                <c:pt idx="6">
                  <c:v>Koelis</c:v>
                </c:pt>
                <c:pt idx="7">
                  <c:v>Quanta</c:v>
                </c:pt>
                <c:pt idx="8">
                  <c:v>Smiths Medical</c:v>
                </c:pt>
              </c:strCache>
            </c:strRef>
          </c:cat>
          <c:val>
            <c:numRef>
              <c:f>'Detalle de Facturacion '!$H$57:$H$65</c:f>
              <c:numCache>
                <c:formatCode>_("$"* #,##0_);_("$"* \(#,##0\);_("$"* "-"_);_(@_)</c:formatCode>
                <c:ptCount val="9"/>
                <c:pt idx="0">
                  <c:v>11067091</c:v>
                </c:pt>
                <c:pt idx="1">
                  <c:v>0</c:v>
                </c:pt>
                <c:pt idx="2">
                  <c:v>11597203.4176</c:v>
                </c:pt>
                <c:pt idx="3">
                  <c:v>8469533</c:v>
                </c:pt>
                <c:pt idx="4">
                  <c:v>2229270</c:v>
                </c:pt>
                <c:pt idx="5">
                  <c:v>0</c:v>
                </c:pt>
                <c:pt idx="6">
                  <c:v>483318</c:v>
                </c:pt>
                <c:pt idx="7">
                  <c:v>11870370.742899999</c:v>
                </c:pt>
                <c:pt idx="8">
                  <c:v>3596001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5F-4DA5-8898-AA3E37647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6088520"/>
        <c:axId val="566083928"/>
      </c:barChart>
      <c:catAx>
        <c:axId val="56608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66083928"/>
        <c:crosses val="autoZero"/>
        <c:auto val="1"/>
        <c:lblAlgn val="ctr"/>
        <c:lblOffset val="100"/>
        <c:noMultiLvlLbl val="0"/>
      </c:catAx>
      <c:valAx>
        <c:axId val="566083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66088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53</xdr:row>
      <xdr:rowOff>42862</xdr:rowOff>
    </xdr:from>
    <xdr:to>
      <xdr:col>4</xdr:col>
      <xdr:colOff>85725</xdr:colOff>
      <xdr:row>67</xdr:row>
      <xdr:rowOff>100012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6226E87-EB75-4D2D-B9D9-CF01D96731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T41" totalsRowShown="0" headerRowDxfId="22" dataDxfId="21">
  <autoFilter ref="A3:T41" xr:uid="{00000000-000C-0000-FFFF-FFFF00000000}"/>
  <sortState xmlns:xlrd2="http://schemas.microsoft.com/office/spreadsheetml/2017/richdata2" ref="A5:S60">
    <sortCondition ref="A3:A68"/>
  </sortState>
  <tableColumns count="20">
    <tableColumn id="1" xr3:uid="{00000000-0010-0000-0000-000001000000}" name="Est" dataDxfId="20"/>
    <tableColumn id="2" xr3:uid="{00000000-0010-0000-0000-000002000000}" name="Columna1" dataDxfId="19"/>
    <tableColumn id="3" xr3:uid="{00000000-0010-0000-0000-000003000000}" name="MONTO NETO" dataDxfId="18"/>
    <tableColumn id="4" xr3:uid="{00000000-0010-0000-0000-000004000000}" name="REALIZADO" dataDxfId="17"/>
    <tableColumn id="19" xr3:uid="{00000000-0010-0000-0000-000013000000}" name="Línea" dataDxfId="16"/>
    <tableColumn id="5" xr3:uid="{00000000-0010-0000-0000-000005000000}" name="PRESUPUESTO" dataDxfId="15"/>
    <tableColumn id="15" xr3:uid="{00000000-0010-0000-0000-00000F000000}" name="DESCRIPCION" dataDxfId="14"/>
    <tableColumn id="6" xr3:uid="{00000000-0010-0000-0000-000006000000}" name="O/V" dataDxfId="13"/>
    <tableColumn id="7" xr3:uid="{00000000-0010-0000-0000-000007000000}" name="ORDEN DE COMPRA" dataDxfId="12"/>
    <tableColumn id="8" xr3:uid="{00000000-0010-0000-0000-000008000000}" name="GUIA DESP." dataDxfId="11"/>
    <tableColumn id="10" xr3:uid="{00000000-0010-0000-0000-00000A000000}" name="SOLICITUD DE HES" dataDxfId="10"/>
    <tableColumn id="13" xr3:uid="{00000000-0010-0000-0000-00000D000000}" name="HES" dataDxfId="9"/>
    <tableColumn id="9" xr3:uid="{00000000-0010-0000-0000-000009000000}" name="FACTURA" dataDxfId="8"/>
    <tableColumn id="14" xr3:uid="{00000000-0010-0000-0000-00000E000000}" name="ENCARGADO ENTREGA DE FACTURA" dataDxfId="7"/>
    <tableColumn id="11" xr3:uid="{00000000-0010-0000-0000-00000B000000}" name="ENCARGADO" dataDxfId="6">
      <calculatedColumnFormula>+Tabla1[[#This Row],[REALIZADO]]</calculatedColumnFormula>
    </tableColumn>
    <tableColumn id="17" xr3:uid="{00000000-0010-0000-0000-000011000000}" name="CONTACTO" dataDxfId="5" dataCellStyle="Moneda [0]"/>
    <tableColumn id="16" xr3:uid="{00000000-0010-0000-0000-000010000000}" name="TELEFONO// MAIL" dataDxfId="4"/>
    <tableColumn id="12" xr3:uid="{00000000-0010-0000-0000-00000C000000}" name="OBSERVACIÓN " dataDxfId="3"/>
    <tableColumn id="18" xr3:uid="{00000000-0010-0000-0000-000012000000}" name="Columna2" dataDxfId="2"/>
    <tableColumn id="20" xr3:uid="{45DB3574-27B5-41CD-8B8D-DC5F2DD771CD}" name="Columna3" dataDxfId="1" dataCellStyle="Moneda [0]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mercantil.com/empresa/hospital-regional-de-copiapo/copiapo/300013193/esp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I53"/>
  <sheetViews>
    <sheetView topLeftCell="A49" workbookViewId="0">
      <selection activeCell="B59" sqref="B59"/>
    </sheetView>
  </sheetViews>
  <sheetFormatPr baseColWidth="10" defaultRowHeight="15"/>
  <cols>
    <col min="2" max="2" width="31.5703125" customWidth="1"/>
    <col min="3" max="3" width="43.5703125" customWidth="1"/>
    <col min="5" max="5" width="14.140625" bestFit="1" customWidth="1"/>
  </cols>
  <sheetData>
    <row r="1" spans="2:9">
      <c r="B1" s="418"/>
      <c r="C1" s="418"/>
      <c r="D1" s="418"/>
      <c r="E1" s="418"/>
      <c r="F1" s="418"/>
    </row>
    <row r="2" spans="2:9">
      <c r="B2" s="69"/>
      <c r="C2" s="70" t="s">
        <v>2</v>
      </c>
      <c r="D2" s="2"/>
      <c r="E2" s="3"/>
      <c r="F2" s="4"/>
    </row>
    <row r="3" spans="2:9" ht="15.75" thickBot="1">
      <c r="B3" s="71" t="s">
        <v>3</v>
      </c>
      <c r="C3" s="109"/>
      <c r="D3" s="6"/>
      <c r="E3" s="7" t="s">
        <v>4</v>
      </c>
      <c r="F3" s="8"/>
    </row>
    <row r="4" spans="2:9" ht="15.75" thickBot="1">
      <c r="B4" s="71" t="s">
        <v>5</v>
      </c>
      <c r="C4" s="109"/>
      <c r="D4" s="6"/>
      <c r="E4" s="11"/>
      <c r="F4" s="8"/>
    </row>
    <row r="5" spans="2:9">
      <c r="B5" s="71" t="s">
        <v>7</v>
      </c>
      <c r="C5" s="178"/>
      <c r="D5" s="72"/>
      <c r="E5" s="11" t="s">
        <v>8</v>
      </c>
      <c r="F5" s="8"/>
    </row>
    <row r="6" spans="2:9" ht="15.75" thickBot="1">
      <c r="B6" s="73" t="s">
        <v>9</v>
      </c>
      <c r="C6" s="251"/>
      <c r="D6" s="6"/>
      <c r="E6" s="18"/>
      <c r="F6" s="8"/>
    </row>
    <row r="7" spans="2:9" ht="15.75" thickBot="1">
      <c r="B7" s="71" t="s">
        <v>10</v>
      </c>
      <c r="C7" s="148"/>
      <c r="D7" s="6"/>
      <c r="E7" s="13"/>
      <c r="F7" s="8"/>
    </row>
    <row r="8" spans="2:9" ht="15.75" thickBot="1">
      <c r="B8" s="71" t="s">
        <v>11</v>
      </c>
      <c r="C8" s="149"/>
      <c r="D8" s="6"/>
      <c r="E8" s="8"/>
      <c r="F8" s="8"/>
    </row>
    <row r="9" spans="2:9">
      <c r="B9" s="71" t="s">
        <v>12</v>
      </c>
      <c r="C9" s="16"/>
      <c r="D9" s="6"/>
      <c r="E9" s="8"/>
      <c r="F9" s="8"/>
      <c r="I9" t="s">
        <v>160</v>
      </c>
    </row>
    <row r="10" spans="2:9">
      <c r="B10" s="74" t="s">
        <v>13</v>
      </c>
      <c r="C10" s="74" t="s">
        <v>14</v>
      </c>
      <c r="D10" s="75" t="s">
        <v>15</v>
      </c>
      <c r="E10" s="75" t="s">
        <v>16</v>
      </c>
      <c r="F10" s="75" t="s">
        <v>17</v>
      </c>
    </row>
    <row r="11" spans="2:9" ht="15.75" thickBot="1">
      <c r="B11" s="134"/>
      <c r="C11" s="109"/>
      <c r="D11" s="149"/>
      <c r="E11" s="110"/>
      <c r="F11" s="150">
        <f>D11*E11</f>
        <v>0</v>
      </c>
    </row>
    <row r="12" spans="2:9">
      <c r="B12" s="16"/>
      <c r="C12" s="77"/>
      <c r="D12" s="28"/>
      <c r="E12" s="78" t="s">
        <v>18</v>
      </c>
      <c r="F12" s="76">
        <f>F11</f>
        <v>0</v>
      </c>
    </row>
    <row r="15" spans="2:9">
      <c r="B15" s="418" t="s">
        <v>293</v>
      </c>
      <c r="C15" s="418"/>
      <c r="D15" s="418"/>
      <c r="E15" s="418"/>
      <c r="F15" s="418"/>
    </row>
    <row r="16" spans="2:9">
      <c r="B16" s="69"/>
      <c r="C16" s="70" t="s">
        <v>19</v>
      </c>
      <c r="D16" s="2"/>
      <c r="E16" s="19"/>
      <c r="F16" s="2"/>
    </row>
    <row r="17" spans="2:6">
      <c r="B17" s="71" t="s">
        <v>3</v>
      </c>
      <c r="C17" s="274" t="s">
        <v>232</v>
      </c>
      <c r="D17" s="6"/>
      <c r="E17" s="7" t="s">
        <v>4</v>
      </c>
      <c r="F17" s="6"/>
    </row>
    <row r="18" spans="2:6">
      <c r="B18" s="71" t="s">
        <v>5</v>
      </c>
      <c r="C18" s="274" t="s">
        <v>233</v>
      </c>
      <c r="D18" s="6"/>
      <c r="E18" s="11"/>
      <c r="F18" s="6"/>
    </row>
    <row r="19" spans="2:6">
      <c r="B19" s="71" t="s">
        <v>7</v>
      </c>
      <c r="C19" s="106"/>
      <c r="D19" s="72"/>
      <c r="E19" s="11" t="s">
        <v>8</v>
      </c>
      <c r="F19" s="6"/>
    </row>
    <row r="20" spans="2:6">
      <c r="B20" s="73" t="s">
        <v>9</v>
      </c>
      <c r="C20" s="225" t="s">
        <v>252</v>
      </c>
      <c r="D20" s="6"/>
      <c r="E20" s="18"/>
      <c r="F20" s="6"/>
    </row>
    <row r="21" spans="2:6">
      <c r="B21" s="71" t="s">
        <v>10</v>
      </c>
      <c r="C21" s="106" t="s">
        <v>252</v>
      </c>
      <c r="D21" s="6"/>
      <c r="E21" s="6"/>
      <c r="F21" s="6"/>
    </row>
    <row r="22" spans="2:6">
      <c r="B22" s="71" t="s">
        <v>11</v>
      </c>
      <c r="C22" s="106"/>
      <c r="D22" s="6"/>
      <c r="E22" s="6"/>
      <c r="F22" s="6"/>
    </row>
    <row r="23" spans="2:6">
      <c r="B23" s="71" t="s">
        <v>12</v>
      </c>
      <c r="C23" s="151"/>
      <c r="D23" s="6"/>
      <c r="E23" s="6"/>
      <c r="F23" s="6"/>
    </row>
    <row r="24" spans="2:6">
      <c r="B24" s="74" t="s">
        <v>13</v>
      </c>
      <c r="C24" s="74" t="s">
        <v>14</v>
      </c>
      <c r="D24" s="107" t="s">
        <v>15</v>
      </c>
      <c r="E24" s="75" t="s">
        <v>16</v>
      </c>
      <c r="F24" s="75" t="s">
        <v>17</v>
      </c>
    </row>
    <row r="25" spans="2:6" ht="15.75" thickBot="1">
      <c r="B25" s="134">
        <v>3200000000</v>
      </c>
      <c r="C25" s="106" t="s">
        <v>298</v>
      </c>
      <c r="D25" s="188">
        <v>1</v>
      </c>
      <c r="E25" s="199">
        <v>215240</v>
      </c>
      <c r="F25" s="28">
        <f>E25</f>
        <v>215240</v>
      </c>
    </row>
    <row r="26" spans="2:6">
      <c r="B26" s="16"/>
      <c r="C26" s="293"/>
      <c r="D26" s="116"/>
      <c r="E26" s="28" t="s">
        <v>18</v>
      </c>
      <c r="F26" s="28">
        <f>F25</f>
        <v>215240</v>
      </c>
    </row>
    <row r="29" spans="2:6">
      <c r="B29" s="418" t="s">
        <v>258</v>
      </c>
      <c r="C29" s="418"/>
      <c r="D29" s="418"/>
      <c r="E29" s="418"/>
      <c r="F29" s="418"/>
    </row>
    <row r="30" spans="2:6">
      <c r="B30" s="69"/>
      <c r="C30" s="70" t="s">
        <v>20</v>
      </c>
      <c r="D30" s="2"/>
      <c r="E30" s="19"/>
      <c r="F30" s="2"/>
    </row>
    <row r="31" spans="2:6">
      <c r="B31" s="169" t="s">
        <v>3</v>
      </c>
      <c r="C31" s="274" t="s">
        <v>157</v>
      </c>
      <c r="D31" s="6"/>
      <c r="E31" s="7" t="s">
        <v>4</v>
      </c>
      <c r="F31" s="6"/>
    </row>
    <row r="32" spans="2:6">
      <c r="B32" s="169" t="s">
        <v>5</v>
      </c>
      <c r="C32" s="274" t="s">
        <v>217</v>
      </c>
      <c r="D32" s="6"/>
      <c r="E32" s="11"/>
      <c r="F32" s="6"/>
    </row>
    <row r="33" spans="2:6">
      <c r="B33" s="169" t="s">
        <v>7</v>
      </c>
      <c r="C33" s="106">
        <v>96429</v>
      </c>
      <c r="D33" s="72"/>
      <c r="E33" s="11" t="s">
        <v>8</v>
      </c>
      <c r="F33" s="6"/>
    </row>
    <row r="34" spans="2:6">
      <c r="B34" s="170" t="s">
        <v>9</v>
      </c>
      <c r="C34" s="264">
        <v>190453</v>
      </c>
      <c r="D34" s="6"/>
      <c r="E34" s="18"/>
      <c r="F34" s="6"/>
    </row>
    <row r="35" spans="2:6">
      <c r="B35" s="169" t="s">
        <v>10</v>
      </c>
      <c r="C35" s="106" t="s">
        <v>218</v>
      </c>
      <c r="D35" s="6"/>
      <c r="E35" s="6"/>
      <c r="F35" s="6"/>
    </row>
    <row r="36" spans="2:6">
      <c r="B36" s="169" t="s">
        <v>11</v>
      </c>
      <c r="C36" s="106"/>
      <c r="D36" s="6"/>
      <c r="E36" s="6"/>
      <c r="F36" s="6"/>
    </row>
    <row r="37" spans="2:6">
      <c r="B37" s="169" t="s">
        <v>12</v>
      </c>
      <c r="C37" s="106"/>
      <c r="D37" s="6"/>
      <c r="E37" s="6"/>
      <c r="F37" s="6"/>
    </row>
    <row r="38" spans="2:6">
      <c r="B38" s="171" t="s">
        <v>13</v>
      </c>
      <c r="C38" s="74" t="s">
        <v>14</v>
      </c>
      <c r="D38" s="107" t="s">
        <v>15</v>
      </c>
      <c r="E38" s="75" t="s">
        <v>16</v>
      </c>
      <c r="F38" s="75" t="s">
        <v>17</v>
      </c>
    </row>
    <row r="39" spans="2:6" ht="15.75" thickBot="1">
      <c r="B39" s="134">
        <v>3200000000</v>
      </c>
      <c r="C39" s="267" t="s">
        <v>259</v>
      </c>
      <c r="D39" s="267">
        <v>1</v>
      </c>
      <c r="E39" s="266">
        <v>397727</v>
      </c>
      <c r="F39" s="28">
        <f>E39*D39</f>
        <v>397727</v>
      </c>
    </row>
    <row r="40" spans="2:6">
      <c r="B40" s="16"/>
      <c r="C40" s="291"/>
      <c r="D40" s="28"/>
      <c r="E40" s="28" t="s">
        <v>18</v>
      </c>
      <c r="F40" s="28">
        <f>F39</f>
        <v>397727</v>
      </c>
    </row>
    <row r="42" spans="2:6">
      <c r="B42" s="418" t="s">
        <v>282</v>
      </c>
      <c r="C42" s="418"/>
      <c r="D42" s="418"/>
      <c r="E42" s="418"/>
      <c r="F42" s="418"/>
    </row>
    <row r="43" spans="2:6">
      <c r="B43" s="69"/>
      <c r="C43" s="70" t="s">
        <v>70</v>
      </c>
      <c r="D43" s="2"/>
      <c r="E43" s="19"/>
      <c r="F43" s="2"/>
    </row>
    <row r="44" spans="2:6">
      <c r="B44" s="71" t="s">
        <v>3</v>
      </c>
      <c r="C44" s="265" t="s">
        <v>69</v>
      </c>
      <c r="D44" s="6"/>
      <c r="E44" s="7" t="s">
        <v>4</v>
      </c>
      <c r="F44" s="6"/>
    </row>
    <row r="45" spans="2:6">
      <c r="B45" s="71" t="s">
        <v>5</v>
      </c>
      <c r="C45" s="265" t="s">
        <v>231</v>
      </c>
      <c r="D45" s="6"/>
      <c r="E45" s="11"/>
      <c r="F45" s="6"/>
    </row>
    <row r="46" spans="2:6">
      <c r="B46" s="71" t="s">
        <v>7</v>
      </c>
      <c r="C46" s="106">
        <v>103776</v>
      </c>
      <c r="D46" s="72"/>
      <c r="E46" s="11" t="s">
        <v>8</v>
      </c>
      <c r="F46" s="6"/>
    </row>
    <row r="47" spans="2:6">
      <c r="B47" s="73" t="s">
        <v>9</v>
      </c>
      <c r="C47" s="207">
        <v>194030</v>
      </c>
      <c r="D47" s="6"/>
      <c r="E47" s="18"/>
      <c r="F47" s="6"/>
    </row>
    <row r="48" spans="2:6">
      <c r="B48" s="71" t="s">
        <v>10</v>
      </c>
      <c r="C48" s="106" t="s">
        <v>236</v>
      </c>
      <c r="D48" s="6"/>
      <c r="E48" s="6"/>
      <c r="F48" s="6"/>
    </row>
    <row r="49" spans="2:6">
      <c r="B49" s="71" t="s">
        <v>11</v>
      </c>
      <c r="C49" s="106"/>
      <c r="D49" s="6"/>
      <c r="E49" s="6"/>
      <c r="F49" s="6"/>
    </row>
    <row r="50" spans="2:6">
      <c r="B50" s="71" t="s">
        <v>12</v>
      </c>
      <c r="C50" s="292"/>
      <c r="D50" s="6"/>
      <c r="E50" s="6"/>
      <c r="F50" s="6"/>
    </row>
    <row r="51" spans="2:6">
      <c r="B51" s="74" t="s">
        <v>13</v>
      </c>
      <c r="C51" s="74" t="s">
        <v>14</v>
      </c>
      <c r="D51" s="107" t="s">
        <v>15</v>
      </c>
      <c r="E51" s="317" t="s">
        <v>16</v>
      </c>
      <c r="F51" s="75" t="s">
        <v>17</v>
      </c>
    </row>
    <row r="52" spans="2:6" ht="15.75" thickBot="1">
      <c r="B52" s="134">
        <v>3200000000</v>
      </c>
      <c r="C52" s="106" t="s">
        <v>283</v>
      </c>
      <c r="D52" s="324">
        <v>1</v>
      </c>
      <c r="E52" s="177">
        <v>299121</v>
      </c>
      <c r="F52" s="262">
        <v>299121</v>
      </c>
    </row>
    <row r="53" spans="2:6">
      <c r="B53" s="291"/>
      <c r="C53" s="291"/>
      <c r="D53" s="188"/>
      <c r="E53" s="318"/>
      <c r="F53" s="262">
        <v>299121</v>
      </c>
    </row>
  </sheetData>
  <mergeCells count="4">
    <mergeCell ref="B1:F1"/>
    <mergeCell ref="B15:F15"/>
    <mergeCell ref="B42:F42"/>
    <mergeCell ref="B29:F29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I132"/>
  <sheetViews>
    <sheetView topLeftCell="A118" workbookViewId="0">
      <selection activeCell="H129" sqref="H129"/>
    </sheetView>
  </sheetViews>
  <sheetFormatPr baseColWidth="10" defaultRowHeight="15"/>
  <cols>
    <col min="1" max="1" width="5.5703125" customWidth="1"/>
    <col min="2" max="2" width="42.7109375" customWidth="1"/>
    <col min="3" max="3" width="12" bestFit="1" customWidth="1"/>
    <col min="4" max="4" width="11.140625" customWidth="1"/>
    <col min="5" max="5" width="11" style="338" bestFit="1" customWidth="1"/>
    <col min="6" max="6" width="11.7109375" bestFit="1" customWidth="1"/>
    <col min="7" max="7" width="14.42578125" bestFit="1" customWidth="1"/>
    <col min="8" max="8" width="12.85546875" bestFit="1" customWidth="1"/>
    <col min="9" max="9" width="38" bestFit="1" customWidth="1"/>
  </cols>
  <sheetData>
    <row r="1" spans="1:9" ht="16.5">
      <c r="A1" s="345" t="s">
        <v>309</v>
      </c>
      <c r="E1"/>
    </row>
    <row r="3" spans="1:9">
      <c r="B3" s="340" t="s">
        <v>300</v>
      </c>
      <c r="C3" s="340" t="s">
        <v>302</v>
      </c>
      <c r="D3" s="340" t="s">
        <v>303</v>
      </c>
      <c r="E3" s="340" t="s">
        <v>304</v>
      </c>
      <c r="F3" s="349" t="s">
        <v>305</v>
      </c>
      <c r="G3" s="349" t="s">
        <v>306</v>
      </c>
      <c r="H3" s="349" t="s">
        <v>307</v>
      </c>
      <c r="I3" s="340" t="s">
        <v>308</v>
      </c>
    </row>
    <row r="4" spans="1:9">
      <c r="B4" s="391" t="s">
        <v>63</v>
      </c>
      <c r="C4" s="321">
        <v>405422</v>
      </c>
      <c r="D4" s="339">
        <f t="shared" ref="D4" si="0">+C4*19%</f>
        <v>77030.180000000008</v>
      </c>
      <c r="E4" s="341">
        <f t="shared" ref="E4" si="1">+C4+D4</f>
        <v>482452.18</v>
      </c>
      <c r="F4" s="99">
        <v>336551</v>
      </c>
      <c r="G4" s="99">
        <v>267412</v>
      </c>
      <c r="H4" s="99" t="s">
        <v>448</v>
      </c>
      <c r="I4" s="99" t="s">
        <v>449</v>
      </c>
    </row>
    <row r="7" spans="1:9">
      <c r="B7" s="340" t="s">
        <v>300</v>
      </c>
      <c r="C7" s="340" t="s">
        <v>302</v>
      </c>
      <c r="D7" s="340" t="s">
        <v>303</v>
      </c>
      <c r="E7" s="340" t="s">
        <v>304</v>
      </c>
      <c r="F7" s="349" t="s">
        <v>305</v>
      </c>
      <c r="G7" s="349" t="s">
        <v>306</v>
      </c>
      <c r="H7" s="349" t="s">
        <v>307</v>
      </c>
      <c r="I7" s="340" t="s">
        <v>308</v>
      </c>
    </row>
    <row r="8" spans="1:9">
      <c r="B8" s="423" t="s">
        <v>419</v>
      </c>
      <c r="C8" s="321">
        <v>1100000</v>
      </c>
      <c r="D8" s="339">
        <f t="shared" ref="D8:D9" si="2">+C8*19%</f>
        <v>209000</v>
      </c>
      <c r="E8" s="341">
        <f t="shared" ref="E8:E9" si="3">+C8+D8</f>
        <v>1309000</v>
      </c>
      <c r="F8" s="99">
        <v>335144</v>
      </c>
      <c r="G8" s="99">
        <v>267201</v>
      </c>
      <c r="H8" s="99" t="s">
        <v>436</v>
      </c>
      <c r="I8" s="99" t="s">
        <v>437</v>
      </c>
    </row>
    <row r="9" spans="1:9">
      <c r="B9" s="423"/>
      <c r="C9" s="321">
        <v>1100000</v>
      </c>
      <c r="D9" s="339">
        <f t="shared" si="2"/>
        <v>209000</v>
      </c>
      <c r="E9" s="341">
        <f t="shared" si="3"/>
        <v>1309000</v>
      </c>
      <c r="F9" s="99">
        <v>335144</v>
      </c>
      <c r="G9" s="99">
        <v>267201</v>
      </c>
      <c r="H9" s="99" t="s">
        <v>436</v>
      </c>
      <c r="I9" s="99" t="s">
        <v>437</v>
      </c>
    </row>
    <row r="12" spans="1:9">
      <c r="B12" s="340" t="s">
        <v>300</v>
      </c>
      <c r="C12" s="340" t="s">
        <v>302</v>
      </c>
      <c r="D12" s="340" t="s">
        <v>303</v>
      </c>
      <c r="E12" s="340" t="s">
        <v>304</v>
      </c>
      <c r="F12" s="349" t="s">
        <v>305</v>
      </c>
      <c r="G12" s="349" t="s">
        <v>306</v>
      </c>
      <c r="H12" s="349" t="s">
        <v>307</v>
      </c>
      <c r="I12" s="340" t="s">
        <v>308</v>
      </c>
    </row>
    <row r="13" spans="1:9">
      <c r="B13" s="423" t="s">
        <v>428</v>
      </c>
      <c r="C13" s="356">
        <v>1150000</v>
      </c>
      <c r="D13" s="339">
        <f>+C13*19%</f>
        <v>218500</v>
      </c>
      <c r="E13" s="341">
        <f>+C13+D13</f>
        <v>1368500</v>
      </c>
      <c r="F13" s="99">
        <v>333235</v>
      </c>
      <c r="G13" s="99">
        <v>265618</v>
      </c>
      <c r="H13" s="99" t="s">
        <v>432</v>
      </c>
      <c r="I13" s="99" t="s">
        <v>433</v>
      </c>
    </row>
    <row r="14" spans="1:9">
      <c r="B14" s="423"/>
      <c r="C14" s="356">
        <v>500000</v>
      </c>
      <c r="D14" s="339">
        <f t="shared" ref="D14:D15" si="4">+C14*19%</f>
        <v>95000</v>
      </c>
      <c r="E14" s="341">
        <f t="shared" ref="E14:E15" si="5">+C14+D14</f>
        <v>595000</v>
      </c>
      <c r="F14" s="99">
        <v>333235</v>
      </c>
      <c r="G14" s="99">
        <v>265618</v>
      </c>
      <c r="H14" s="99" t="s">
        <v>432</v>
      </c>
      <c r="I14" s="99" t="s">
        <v>433</v>
      </c>
    </row>
    <row r="15" spans="1:9">
      <c r="B15" s="423"/>
      <c r="C15" s="356">
        <v>757490</v>
      </c>
      <c r="D15" s="339">
        <f t="shared" si="4"/>
        <v>143923.1</v>
      </c>
      <c r="E15" s="341">
        <f t="shared" si="5"/>
        <v>901413.1</v>
      </c>
      <c r="F15" s="99">
        <v>333235</v>
      </c>
      <c r="G15" s="99">
        <v>265618</v>
      </c>
      <c r="H15" s="99" t="s">
        <v>432</v>
      </c>
      <c r="I15" s="99" t="s">
        <v>433</v>
      </c>
    </row>
    <row r="18" spans="2:9">
      <c r="B18" s="340" t="s">
        <v>300</v>
      </c>
      <c r="C18" s="340" t="s">
        <v>302</v>
      </c>
      <c r="D18" s="340" t="s">
        <v>303</v>
      </c>
      <c r="E18" s="340" t="s">
        <v>304</v>
      </c>
      <c r="F18" s="349" t="s">
        <v>305</v>
      </c>
      <c r="G18" s="349" t="s">
        <v>306</v>
      </c>
      <c r="H18" s="349" t="s">
        <v>307</v>
      </c>
      <c r="I18" s="340" t="s">
        <v>308</v>
      </c>
    </row>
    <row r="19" spans="2:9">
      <c r="B19" s="359" t="s">
        <v>460</v>
      </c>
      <c r="C19" s="321">
        <v>1691280</v>
      </c>
      <c r="D19" s="339">
        <f>+C19*19%</f>
        <v>321343.2</v>
      </c>
      <c r="E19" s="341">
        <f>+C19+D19</f>
        <v>2012623.2</v>
      </c>
      <c r="F19" s="99">
        <v>336572</v>
      </c>
      <c r="G19" s="99">
        <v>268434</v>
      </c>
      <c r="H19" s="99" t="s">
        <v>459</v>
      </c>
      <c r="I19" s="99"/>
    </row>
    <row r="22" spans="2:9">
      <c r="B22" s="340" t="s">
        <v>300</v>
      </c>
      <c r="C22" s="340" t="s">
        <v>302</v>
      </c>
      <c r="D22" s="340" t="s">
        <v>303</v>
      </c>
      <c r="E22" s="340" t="s">
        <v>304</v>
      </c>
      <c r="F22" s="349" t="s">
        <v>305</v>
      </c>
      <c r="G22" s="349" t="s">
        <v>306</v>
      </c>
      <c r="H22" s="349" t="s">
        <v>307</v>
      </c>
      <c r="I22" s="340" t="s">
        <v>308</v>
      </c>
    </row>
    <row r="23" spans="2:9">
      <c r="B23" s="423" t="s">
        <v>363</v>
      </c>
      <c r="C23" s="356">
        <v>886665</v>
      </c>
      <c r="D23" s="339">
        <f t="shared" ref="D23:D26" si="6">+C23*19%</f>
        <v>168466.35</v>
      </c>
      <c r="E23" s="341">
        <f t="shared" ref="E23:E26" si="7">+C23+D23</f>
        <v>1055131.3500000001</v>
      </c>
      <c r="F23" s="99">
        <v>336547</v>
      </c>
      <c r="G23" s="99">
        <v>268406</v>
      </c>
      <c r="H23" s="99" t="s">
        <v>466</v>
      </c>
      <c r="I23" s="99" t="s">
        <v>467</v>
      </c>
    </row>
    <row r="24" spans="2:9">
      <c r="B24" s="423"/>
      <c r="C24" s="356">
        <v>16496</v>
      </c>
      <c r="D24" s="339">
        <f t="shared" si="6"/>
        <v>3134.2400000000002</v>
      </c>
      <c r="E24" s="341">
        <f t="shared" si="7"/>
        <v>19630.240000000002</v>
      </c>
      <c r="F24" s="99">
        <v>336547</v>
      </c>
      <c r="G24" s="99">
        <v>268406</v>
      </c>
      <c r="H24" s="99" t="s">
        <v>466</v>
      </c>
      <c r="I24" s="99" t="s">
        <v>467</v>
      </c>
    </row>
    <row r="25" spans="2:9">
      <c r="B25" s="423"/>
      <c r="C25" s="356">
        <v>320355</v>
      </c>
      <c r="D25" s="339">
        <f t="shared" si="6"/>
        <v>60867.45</v>
      </c>
      <c r="E25" s="341">
        <f t="shared" si="7"/>
        <v>381222.45</v>
      </c>
      <c r="F25" s="99">
        <v>336547</v>
      </c>
      <c r="G25" s="99">
        <v>268406</v>
      </c>
      <c r="H25" s="99" t="s">
        <v>466</v>
      </c>
      <c r="I25" s="99" t="s">
        <v>467</v>
      </c>
    </row>
    <row r="26" spans="2:9">
      <c r="B26" s="423"/>
      <c r="C26" s="356">
        <v>180383</v>
      </c>
      <c r="D26" s="339">
        <f t="shared" si="6"/>
        <v>34272.769999999997</v>
      </c>
      <c r="E26" s="341">
        <f t="shared" si="7"/>
        <v>214655.77</v>
      </c>
      <c r="F26" s="99">
        <v>336547</v>
      </c>
      <c r="G26" s="99">
        <v>268406</v>
      </c>
      <c r="H26" s="99" t="s">
        <v>466</v>
      </c>
      <c r="I26" s="99" t="s">
        <v>467</v>
      </c>
    </row>
    <row r="29" spans="2:9">
      <c r="B29" s="340" t="s">
        <v>300</v>
      </c>
      <c r="C29" s="340" t="s">
        <v>302</v>
      </c>
      <c r="D29" s="340" t="s">
        <v>303</v>
      </c>
      <c r="E29" s="340" t="s">
        <v>304</v>
      </c>
      <c r="F29" s="349" t="s">
        <v>305</v>
      </c>
      <c r="G29" s="349" t="s">
        <v>306</v>
      </c>
      <c r="H29" s="349" t="s">
        <v>307</v>
      </c>
      <c r="I29" s="340" t="s">
        <v>308</v>
      </c>
    </row>
    <row r="30" spans="2:9">
      <c r="B30" s="422" t="s">
        <v>363</v>
      </c>
      <c r="C30" s="321">
        <v>332156</v>
      </c>
      <c r="D30" s="339">
        <f t="shared" ref="D30:D31" si="8">+C30*19%</f>
        <v>63109.64</v>
      </c>
      <c r="E30" s="341">
        <f t="shared" ref="E30:E31" si="9">+C30+D30</f>
        <v>395265.64</v>
      </c>
      <c r="F30" s="99">
        <v>336550</v>
      </c>
      <c r="G30" s="99">
        <v>268405</v>
      </c>
      <c r="H30" s="99" t="s">
        <v>468</v>
      </c>
      <c r="I30" s="99" t="s">
        <v>469</v>
      </c>
    </row>
    <row r="31" spans="2:9">
      <c r="B31" s="423"/>
      <c r="C31" s="321">
        <v>50000</v>
      </c>
      <c r="D31" s="339">
        <f t="shared" si="8"/>
        <v>9500</v>
      </c>
      <c r="E31" s="341">
        <f t="shared" si="9"/>
        <v>59500</v>
      </c>
      <c r="F31" s="99">
        <v>336550</v>
      </c>
      <c r="G31" s="99">
        <v>268405</v>
      </c>
      <c r="H31" s="99" t="s">
        <v>468</v>
      </c>
      <c r="I31" s="99" t="s">
        <v>469</v>
      </c>
    </row>
    <row r="33" spans="2:9">
      <c r="B33" s="340" t="s">
        <v>300</v>
      </c>
      <c r="C33" s="340" t="s">
        <v>302</v>
      </c>
      <c r="D33" s="340" t="s">
        <v>303</v>
      </c>
      <c r="E33" s="340" t="s">
        <v>304</v>
      </c>
      <c r="F33" s="349" t="s">
        <v>305</v>
      </c>
      <c r="G33" s="349" t="s">
        <v>306</v>
      </c>
      <c r="H33" s="349" t="s">
        <v>307</v>
      </c>
      <c r="I33" s="340" t="s">
        <v>308</v>
      </c>
    </row>
    <row r="34" spans="2:9">
      <c r="B34" s="423" t="s">
        <v>463</v>
      </c>
      <c r="C34" s="321">
        <v>1231500</v>
      </c>
      <c r="D34" s="339">
        <f t="shared" ref="D34:D35" si="10">+C34*19%</f>
        <v>233985</v>
      </c>
      <c r="E34" s="341">
        <f t="shared" ref="E34:E35" si="11">+C34+D34</f>
        <v>1465485</v>
      </c>
      <c r="F34" s="99">
        <v>337287</v>
      </c>
      <c r="G34" s="99">
        <v>269125</v>
      </c>
      <c r="H34" s="99" t="s">
        <v>479</v>
      </c>
      <c r="I34" s="99" t="s">
        <v>476</v>
      </c>
    </row>
    <row r="35" spans="2:9">
      <c r="B35" s="423"/>
      <c r="C35" s="321">
        <v>911400</v>
      </c>
      <c r="D35" s="339">
        <f t="shared" si="10"/>
        <v>173166</v>
      </c>
      <c r="E35" s="341">
        <f t="shared" si="11"/>
        <v>1084566</v>
      </c>
      <c r="F35" s="99">
        <v>337398</v>
      </c>
      <c r="G35" s="99">
        <v>269125</v>
      </c>
      <c r="H35" s="99" t="s">
        <v>480</v>
      </c>
      <c r="I35" s="99" t="s">
        <v>476</v>
      </c>
    </row>
    <row r="38" spans="2:9">
      <c r="B38" s="340" t="s">
        <v>300</v>
      </c>
      <c r="C38" s="340" t="s">
        <v>302</v>
      </c>
      <c r="D38" s="340" t="s">
        <v>303</v>
      </c>
      <c r="E38" s="340" t="s">
        <v>304</v>
      </c>
      <c r="F38" s="349" t="s">
        <v>305</v>
      </c>
      <c r="G38" s="349" t="s">
        <v>306</v>
      </c>
      <c r="H38" s="349" t="s">
        <v>307</v>
      </c>
      <c r="I38" s="340" t="s">
        <v>308</v>
      </c>
    </row>
    <row r="39" spans="2:9">
      <c r="B39" s="359" t="s">
        <v>482</v>
      </c>
      <c r="C39" s="321">
        <v>4203300</v>
      </c>
      <c r="D39" s="339">
        <f t="shared" ref="D39" si="12">+C39*19%</f>
        <v>798627</v>
      </c>
      <c r="E39" s="341">
        <f t="shared" ref="E39" si="13">+C39+D39</f>
        <v>5001927</v>
      </c>
      <c r="F39" s="99">
        <v>337396</v>
      </c>
      <c r="G39" s="99">
        <v>269099</v>
      </c>
      <c r="H39" s="99" t="s">
        <v>481</v>
      </c>
      <c r="I39" s="99" t="s">
        <v>483</v>
      </c>
    </row>
    <row r="42" spans="2:9">
      <c r="B42" s="340" t="s">
        <v>300</v>
      </c>
      <c r="C42" s="340" t="s">
        <v>302</v>
      </c>
      <c r="D42" s="340" t="s">
        <v>303</v>
      </c>
      <c r="E42" s="340" t="s">
        <v>304</v>
      </c>
      <c r="F42" s="349" t="s">
        <v>305</v>
      </c>
      <c r="G42" s="349" t="s">
        <v>306</v>
      </c>
      <c r="H42" s="349" t="s">
        <v>307</v>
      </c>
      <c r="I42" s="340" t="s">
        <v>308</v>
      </c>
    </row>
    <row r="43" spans="2:9">
      <c r="B43" s="391" t="s">
        <v>485</v>
      </c>
      <c r="C43" s="356">
        <v>677274</v>
      </c>
      <c r="D43" s="339">
        <f t="shared" ref="D43" si="14">+C43*19%</f>
        <v>128682.06</v>
      </c>
      <c r="E43" s="341">
        <f t="shared" ref="E43" si="15">+C43+D43</f>
        <v>805956.06</v>
      </c>
      <c r="F43" s="99">
        <v>336557</v>
      </c>
      <c r="G43" s="99">
        <v>268436</v>
      </c>
      <c r="H43" s="99" t="s">
        <v>484</v>
      </c>
      <c r="I43" s="99" t="s">
        <v>486</v>
      </c>
    </row>
    <row r="46" spans="2:9">
      <c r="B46" s="340" t="s">
        <v>300</v>
      </c>
      <c r="C46" s="340" t="s">
        <v>302</v>
      </c>
      <c r="D46" s="340" t="s">
        <v>303</v>
      </c>
      <c r="E46" s="340" t="s">
        <v>304</v>
      </c>
      <c r="F46" s="349" t="s">
        <v>305</v>
      </c>
      <c r="G46" s="349" t="s">
        <v>306</v>
      </c>
      <c r="H46" s="349" t="s">
        <v>307</v>
      </c>
      <c r="I46" s="340" t="s">
        <v>308</v>
      </c>
    </row>
    <row r="47" spans="2:9">
      <c r="B47" s="391" t="s">
        <v>318</v>
      </c>
      <c r="C47" s="321">
        <v>351949</v>
      </c>
      <c r="D47" s="339">
        <f t="shared" ref="D47" si="16">+C47*19%</f>
        <v>66870.31</v>
      </c>
      <c r="E47" s="341">
        <f t="shared" ref="E47" si="17">+C47+D47</f>
        <v>418819.31</v>
      </c>
      <c r="F47" s="99">
        <v>336716</v>
      </c>
      <c r="G47" s="99">
        <v>267854</v>
      </c>
      <c r="H47" s="99" t="s">
        <v>491</v>
      </c>
      <c r="I47" s="99" t="s">
        <v>492</v>
      </c>
    </row>
    <row r="50" spans="2:9">
      <c r="B50" s="340" t="s">
        <v>300</v>
      </c>
      <c r="C50" s="340" t="s">
        <v>302</v>
      </c>
      <c r="D50" s="340" t="s">
        <v>303</v>
      </c>
      <c r="E50" s="340" t="s">
        <v>304</v>
      </c>
      <c r="F50" s="349" t="s">
        <v>305</v>
      </c>
      <c r="G50" s="349" t="s">
        <v>306</v>
      </c>
      <c r="H50" s="349" t="s">
        <v>307</v>
      </c>
      <c r="I50" s="340" t="s">
        <v>308</v>
      </c>
    </row>
    <row r="51" spans="2:9">
      <c r="B51" s="391" t="s">
        <v>500</v>
      </c>
      <c r="C51" s="356">
        <v>1440000</v>
      </c>
      <c r="D51" s="339">
        <f t="shared" ref="D51" si="18">+C51*19%</f>
        <v>273600</v>
      </c>
      <c r="E51" s="341">
        <f t="shared" ref="E51" si="19">+C51+D51</f>
        <v>1713600</v>
      </c>
      <c r="F51" s="99">
        <v>334470</v>
      </c>
      <c r="G51" s="99">
        <v>266663</v>
      </c>
      <c r="H51" s="99" t="s">
        <v>499</v>
      </c>
      <c r="I51" s="99" t="s">
        <v>501</v>
      </c>
    </row>
    <row r="54" spans="2:9">
      <c r="B54" s="340" t="s">
        <v>300</v>
      </c>
      <c r="C54" s="340" t="s">
        <v>302</v>
      </c>
      <c r="D54" s="340" t="s">
        <v>303</v>
      </c>
      <c r="E54" s="340" t="s">
        <v>304</v>
      </c>
      <c r="F54" s="349" t="s">
        <v>305</v>
      </c>
      <c r="G54" s="349" t="s">
        <v>306</v>
      </c>
      <c r="H54" s="349" t="s">
        <v>307</v>
      </c>
      <c r="I54" s="340" t="s">
        <v>308</v>
      </c>
    </row>
    <row r="55" spans="2:9">
      <c r="B55" s="359" t="s">
        <v>504</v>
      </c>
      <c r="C55" s="321">
        <v>255203</v>
      </c>
      <c r="D55" s="339">
        <f t="shared" ref="D55" si="20">+C55*19%</f>
        <v>48488.57</v>
      </c>
      <c r="E55" s="341">
        <f t="shared" ref="E55" si="21">+C55+D55</f>
        <v>303691.57</v>
      </c>
      <c r="F55" s="99">
        <v>338247</v>
      </c>
      <c r="G55" s="99">
        <v>269913</v>
      </c>
      <c r="H55" s="99" t="s">
        <v>503</v>
      </c>
      <c r="I55" s="99" t="s">
        <v>506</v>
      </c>
    </row>
    <row r="57" spans="2:9">
      <c r="B57" s="340" t="s">
        <v>300</v>
      </c>
      <c r="C57" s="340" t="s">
        <v>302</v>
      </c>
      <c r="D57" s="340" t="s">
        <v>303</v>
      </c>
      <c r="E57" s="340" t="s">
        <v>304</v>
      </c>
      <c r="F57" s="349" t="s">
        <v>305</v>
      </c>
      <c r="G57" s="349" t="s">
        <v>306</v>
      </c>
      <c r="H57" s="349" t="s">
        <v>307</v>
      </c>
      <c r="I57" s="340" t="s">
        <v>308</v>
      </c>
    </row>
    <row r="58" spans="2:9">
      <c r="B58" s="423" t="s">
        <v>510</v>
      </c>
      <c r="C58" s="321">
        <v>53000</v>
      </c>
      <c r="D58" s="339">
        <f t="shared" ref="D58:D60" si="22">+C58*19%</f>
        <v>10070</v>
      </c>
      <c r="E58" s="341">
        <f t="shared" ref="E58:E60" si="23">+C58+D58</f>
        <v>63070</v>
      </c>
      <c r="F58" s="99">
        <v>333793</v>
      </c>
      <c r="G58" s="99">
        <v>266137</v>
      </c>
      <c r="H58" s="99" t="s">
        <v>513</v>
      </c>
      <c r="I58" s="99" t="s">
        <v>514</v>
      </c>
    </row>
    <row r="59" spans="2:9">
      <c r="B59" s="423"/>
      <c r="C59" s="321">
        <v>36000</v>
      </c>
      <c r="D59" s="339">
        <f t="shared" si="22"/>
        <v>6840</v>
      </c>
      <c r="E59" s="341">
        <f t="shared" si="23"/>
        <v>42840</v>
      </c>
      <c r="F59" s="99">
        <v>333793</v>
      </c>
      <c r="G59" s="99">
        <v>266137</v>
      </c>
      <c r="H59" s="99" t="s">
        <v>513</v>
      </c>
      <c r="I59" s="99" t="s">
        <v>514</v>
      </c>
    </row>
    <row r="60" spans="2:9">
      <c r="B60" s="423"/>
      <c r="C60" s="321">
        <v>200000</v>
      </c>
      <c r="D60" s="339">
        <f t="shared" si="22"/>
        <v>38000</v>
      </c>
      <c r="E60" s="341">
        <f t="shared" si="23"/>
        <v>238000</v>
      </c>
      <c r="F60" s="99">
        <v>333793</v>
      </c>
      <c r="G60" s="99">
        <v>266137</v>
      </c>
      <c r="H60" s="99" t="s">
        <v>513</v>
      </c>
      <c r="I60" s="99" t="s">
        <v>514</v>
      </c>
    </row>
    <row r="63" spans="2:9">
      <c r="B63" s="340" t="s">
        <v>300</v>
      </c>
      <c r="C63" s="340" t="s">
        <v>302</v>
      </c>
      <c r="D63" s="340" t="s">
        <v>303</v>
      </c>
      <c r="E63" s="340" t="s">
        <v>304</v>
      </c>
      <c r="F63" s="349" t="s">
        <v>305</v>
      </c>
      <c r="G63" s="349" t="s">
        <v>306</v>
      </c>
      <c r="H63" s="349" t="s">
        <v>307</v>
      </c>
      <c r="I63" s="340" t="s">
        <v>308</v>
      </c>
    </row>
    <row r="64" spans="2:9">
      <c r="B64" s="423" t="s">
        <v>340</v>
      </c>
      <c r="C64" s="415">
        <v>430659</v>
      </c>
      <c r="D64" s="416">
        <f t="shared" ref="D64:D65" si="24">+C64*19%</f>
        <v>81825.210000000006</v>
      </c>
      <c r="E64" s="417">
        <f t="shared" ref="E64:E65" si="25">+C64+D64</f>
        <v>512484.21</v>
      </c>
      <c r="F64" s="99">
        <v>335515</v>
      </c>
      <c r="G64" s="99">
        <v>267528</v>
      </c>
      <c r="H64" s="99" t="s">
        <v>488</v>
      </c>
      <c r="I64" s="99" t="s">
        <v>489</v>
      </c>
    </row>
    <row r="65" spans="2:9">
      <c r="B65" s="423"/>
      <c r="C65" s="321">
        <v>1010880</v>
      </c>
      <c r="D65" s="339">
        <f t="shared" si="24"/>
        <v>192067.20000000001</v>
      </c>
      <c r="E65" s="341">
        <f t="shared" si="25"/>
        <v>1202947.2</v>
      </c>
      <c r="F65" s="99">
        <v>335515</v>
      </c>
      <c r="G65" s="99">
        <v>267528</v>
      </c>
      <c r="H65" s="99" t="s">
        <v>488</v>
      </c>
      <c r="I65" s="99" t="s">
        <v>489</v>
      </c>
    </row>
    <row r="68" spans="2:9">
      <c r="B68" s="340" t="s">
        <v>300</v>
      </c>
      <c r="C68" s="340" t="s">
        <v>302</v>
      </c>
      <c r="D68" s="340" t="s">
        <v>303</v>
      </c>
      <c r="E68" s="340" t="s">
        <v>304</v>
      </c>
      <c r="F68" s="349" t="s">
        <v>305</v>
      </c>
      <c r="G68" s="349" t="s">
        <v>306</v>
      </c>
      <c r="H68" s="349" t="s">
        <v>307</v>
      </c>
      <c r="I68" s="340" t="s">
        <v>308</v>
      </c>
    </row>
    <row r="69" spans="2:9">
      <c r="B69" s="359" t="s">
        <v>508</v>
      </c>
      <c r="C69" s="321">
        <v>483318</v>
      </c>
      <c r="D69" s="339">
        <f t="shared" ref="D69" si="26">+C69*19%</f>
        <v>91830.42</v>
      </c>
      <c r="E69" s="341">
        <f t="shared" ref="E69" si="27">+C69+D69</f>
        <v>575148.42000000004</v>
      </c>
      <c r="F69" s="99">
        <v>338248</v>
      </c>
      <c r="G69" s="99">
        <v>269912</v>
      </c>
      <c r="H69" s="99" t="s">
        <v>507</v>
      </c>
      <c r="I69" s="99" t="s">
        <v>509</v>
      </c>
    </row>
    <row r="71" spans="2:9">
      <c r="B71" s="340" t="s">
        <v>300</v>
      </c>
      <c r="C71" s="340" t="s">
        <v>302</v>
      </c>
      <c r="D71" s="340" t="s">
        <v>303</v>
      </c>
      <c r="E71" s="340" t="s">
        <v>304</v>
      </c>
      <c r="F71" s="349" t="s">
        <v>305</v>
      </c>
      <c r="G71" s="349" t="s">
        <v>306</v>
      </c>
      <c r="H71" s="349" t="s">
        <v>307</v>
      </c>
      <c r="I71" s="340" t="s">
        <v>308</v>
      </c>
    </row>
    <row r="72" spans="2:9">
      <c r="B72" s="359" t="s">
        <v>340</v>
      </c>
      <c r="C72" s="321">
        <v>688519</v>
      </c>
      <c r="D72" s="339">
        <f t="shared" ref="D72" si="28">+C72*19%</f>
        <v>130818.61</v>
      </c>
      <c r="E72" s="341">
        <f t="shared" ref="E72" si="29">+C72+D72</f>
        <v>819337.61</v>
      </c>
      <c r="F72" s="99">
        <v>338252</v>
      </c>
      <c r="G72" s="99">
        <v>269914</v>
      </c>
      <c r="H72" s="99" t="s">
        <v>515</v>
      </c>
      <c r="I72" s="99" t="s">
        <v>517</v>
      </c>
    </row>
    <row r="75" spans="2:9">
      <c r="B75" s="340" t="s">
        <v>300</v>
      </c>
      <c r="C75" s="340" t="s">
        <v>302</v>
      </c>
      <c r="D75" s="340" t="s">
        <v>303</v>
      </c>
      <c r="E75" s="340" t="s">
        <v>304</v>
      </c>
      <c r="F75" s="349" t="s">
        <v>305</v>
      </c>
      <c r="G75" s="349" t="s">
        <v>306</v>
      </c>
      <c r="H75" s="349" t="s">
        <v>307</v>
      </c>
      <c r="I75" s="340" t="s">
        <v>308</v>
      </c>
    </row>
    <row r="76" spans="2:9">
      <c r="B76" s="391" t="s">
        <v>383</v>
      </c>
      <c r="C76" s="321">
        <v>413413</v>
      </c>
      <c r="D76" s="339">
        <f t="shared" ref="D76" si="30">+C76*19%</f>
        <v>78548.47</v>
      </c>
      <c r="E76" s="341">
        <f t="shared" ref="E76" si="31">+C76+D76</f>
        <v>491961.47</v>
      </c>
      <c r="F76" s="99">
        <v>338246</v>
      </c>
      <c r="G76" s="99">
        <v>269943</v>
      </c>
      <c r="H76" s="99" t="s">
        <v>518</v>
      </c>
      <c r="I76" s="99" t="s">
        <v>519</v>
      </c>
    </row>
    <row r="79" spans="2:9">
      <c r="B79" s="340" t="s">
        <v>300</v>
      </c>
      <c r="C79" s="340" t="s">
        <v>302</v>
      </c>
      <c r="D79" s="340" t="s">
        <v>303</v>
      </c>
      <c r="E79" s="340" t="s">
        <v>304</v>
      </c>
      <c r="F79" s="349" t="s">
        <v>305</v>
      </c>
      <c r="G79" s="349" t="s">
        <v>306</v>
      </c>
      <c r="H79" s="349" t="s">
        <v>307</v>
      </c>
      <c r="I79" s="340" t="s">
        <v>308</v>
      </c>
    </row>
    <row r="80" spans="2:9">
      <c r="B80" s="391" t="s">
        <v>523</v>
      </c>
      <c r="C80" s="365">
        <v>5120773</v>
      </c>
      <c r="D80" s="339">
        <f t="shared" ref="D80" si="32">+C80*19%</f>
        <v>972946.87</v>
      </c>
      <c r="E80" s="341">
        <f t="shared" ref="E80" si="33">+C80+D80</f>
        <v>6093719.8700000001</v>
      </c>
      <c r="F80" s="99">
        <v>337871</v>
      </c>
      <c r="G80" s="99">
        <v>269609</v>
      </c>
      <c r="H80" s="99" t="s">
        <v>522</v>
      </c>
      <c r="I80" s="99" t="s">
        <v>524</v>
      </c>
    </row>
    <row r="83" spans="2:9">
      <c r="B83" s="340" t="s">
        <v>300</v>
      </c>
      <c r="C83" s="340" t="s">
        <v>302</v>
      </c>
      <c r="D83" s="340" t="s">
        <v>303</v>
      </c>
      <c r="E83" s="340" t="s">
        <v>304</v>
      </c>
      <c r="F83" s="349" t="s">
        <v>305</v>
      </c>
      <c r="G83" s="349" t="s">
        <v>306</v>
      </c>
      <c r="H83" s="349" t="s">
        <v>307</v>
      </c>
      <c r="I83" s="340" t="s">
        <v>308</v>
      </c>
    </row>
    <row r="84" spans="2:9">
      <c r="B84" s="391" t="s">
        <v>472</v>
      </c>
      <c r="C84" s="321">
        <v>6942000</v>
      </c>
      <c r="D84" s="339">
        <f t="shared" ref="D84" si="34">+C84*19%</f>
        <v>1318980</v>
      </c>
      <c r="E84" s="341">
        <f t="shared" ref="E84" si="35">+C84+D84</f>
        <v>8260980</v>
      </c>
      <c r="F84" s="99">
        <v>337858</v>
      </c>
      <c r="G84" s="99">
        <v>269611</v>
      </c>
      <c r="H84" s="99" t="s">
        <v>525</v>
      </c>
      <c r="I84" s="99" t="s">
        <v>526</v>
      </c>
    </row>
    <row r="87" spans="2:9">
      <c r="B87" s="340" t="s">
        <v>300</v>
      </c>
      <c r="C87" s="340" t="s">
        <v>302</v>
      </c>
      <c r="D87" s="340" t="s">
        <v>303</v>
      </c>
      <c r="E87" s="340" t="s">
        <v>304</v>
      </c>
      <c r="F87" s="349" t="s">
        <v>305</v>
      </c>
      <c r="G87" s="349" t="s">
        <v>306</v>
      </c>
      <c r="H87" s="349" t="s">
        <v>307</v>
      </c>
      <c r="I87" s="340" t="s">
        <v>308</v>
      </c>
    </row>
    <row r="88" spans="2:9">
      <c r="B88" s="391" t="s">
        <v>532</v>
      </c>
      <c r="C88" s="365">
        <v>930000</v>
      </c>
      <c r="D88" s="339">
        <f t="shared" ref="D88" si="36">+C88*19%</f>
        <v>176700</v>
      </c>
      <c r="E88" s="341">
        <f t="shared" ref="E88" si="37">+C88+D88</f>
        <v>1106700</v>
      </c>
      <c r="F88" s="99">
        <v>337563</v>
      </c>
      <c r="G88" s="99">
        <v>269358</v>
      </c>
      <c r="H88" s="99" t="s">
        <v>531</v>
      </c>
      <c r="I88" s="99" t="s">
        <v>533</v>
      </c>
    </row>
    <row r="91" spans="2:9">
      <c r="B91" s="340" t="s">
        <v>300</v>
      </c>
      <c r="C91" s="340" t="s">
        <v>302</v>
      </c>
      <c r="D91" s="340" t="s">
        <v>303</v>
      </c>
      <c r="E91" s="340" t="s">
        <v>304</v>
      </c>
      <c r="F91" s="349" t="s">
        <v>305</v>
      </c>
      <c r="G91" s="349" t="s">
        <v>306</v>
      </c>
      <c r="H91" s="349" t="s">
        <v>307</v>
      </c>
      <c r="I91" s="340" t="s">
        <v>308</v>
      </c>
    </row>
    <row r="92" spans="2:9">
      <c r="B92" s="391" t="s">
        <v>539</v>
      </c>
      <c r="C92" s="321">
        <v>407557</v>
      </c>
      <c r="D92" s="339">
        <f t="shared" ref="D92" si="38">+C92*19%</f>
        <v>77435.83</v>
      </c>
      <c r="E92" s="341">
        <f t="shared" ref="E92" si="39">+C92+D92</f>
        <v>484992.83</v>
      </c>
      <c r="F92" s="99">
        <v>338425</v>
      </c>
      <c r="G92" s="99">
        <v>269915</v>
      </c>
      <c r="H92" s="99" t="s">
        <v>538</v>
      </c>
      <c r="I92" s="99" t="s">
        <v>449</v>
      </c>
    </row>
    <row r="95" spans="2:9">
      <c r="B95" s="340" t="s">
        <v>300</v>
      </c>
      <c r="C95" s="340" t="s">
        <v>302</v>
      </c>
      <c r="D95" s="340" t="s">
        <v>303</v>
      </c>
      <c r="E95" s="340" t="s">
        <v>304</v>
      </c>
      <c r="F95" s="349" t="s">
        <v>305</v>
      </c>
      <c r="G95" s="349" t="s">
        <v>306</v>
      </c>
      <c r="H95" s="349" t="s">
        <v>307</v>
      </c>
      <c r="I95" s="340" t="s">
        <v>308</v>
      </c>
    </row>
    <row r="96" spans="2:9">
      <c r="B96" s="391" t="s">
        <v>392</v>
      </c>
      <c r="C96" s="321">
        <v>338554</v>
      </c>
      <c r="D96" s="339">
        <f t="shared" ref="D96" si="40">+C96*19%</f>
        <v>64325.26</v>
      </c>
      <c r="E96" s="341">
        <f t="shared" ref="E96" si="41">+C96+D96</f>
        <v>402879.26</v>
      </c>
      <c r="F96" s="99">
        <v>338528</v>
      </c>
      <c r="G96" s="99">
        <v>270117</v>
      </c>
      <c r="H96" s="99" t="s">
        <v>546</v>
      </c>
      <c r="I96" s="99" t="s">
        <v>547</v>
      </c>
    </row>
    <row r="100" spans="2:9">
      <c r="B100" s="340" t="s">
        <v>300</v>
      </c>
      <c r="C100" s="340" t="s">
        <v>302</v>
      </c>
      <c r="D100" s="340" t="s">
        <v>303</v>
      </c>
      <c r="E100" s="340" t="s">
        <v>304</v>
      </c>
      <c r="F100" s="349" t="s">
        <v>305</v>
      </c>
      <c r="G100" s="349" t="s">
        <v>306</v>
      </c>
      <c r="H100" s="349" t="s">
        <v>307</v>
      </c>
      <c r="I100" s="340" t="s">
        <v>308</v>
      </c>
    </row>
    <row r="101" spans="2:9">
      <c r="B101" s="423" t="s">
        <v>500</v>
      </c>
      <c r="C101" s="321">
        <v>591110</v>
      </c>
      <c r="D101" s="339">
        <f t="shared" ref="D101:D103" si="42">+C101*19%</f>
        <v>112310.9</v>
      </c>
      <c r="E101" s="341">
        <f t="shared" ref="E101:E103" si="43">+C101+D101</f>
        <v>703420.9</v>
      </c>
      <c r="F101" s="99">
        <v>336546</v>
      </c>
      <c r="G101" s="99">
        <v>268407</v>
      </c>
      <c r="H101" s="99" t="s">
        <v>520</v>
      </c>
      <c r="I101" s="99" t="s">
        <v>521</v>
      </c>
    </row>
    <row r="102" spans="2:9">
      <c r="B102" s="423"/>
      <c r="C102" s="321">
        <v>32992</v>
      </c>
      <c r="D102" s="339">
        <f t="shared" si="42"/>
        <v>6268.4800000000005</v>
      </c>
      <c r="E102" s="341">
        <f t="shared" si="43"/>
        <v>39260.480000000003</v>
      </c>
      <c r="F102" s="99">
        <v>336546</v>
      </c>
      <c r="G102" s="99">
        <v>268407</v>
      </c>
      <c r="H102" s="99" t="s">
        <v>520</v>
      </c>
      <c r="I102" s="99" t="s">
        <v>521</v>
      </c>
    </row>
    <row r="103" spans="2:9">
      <c r="B103" s="423"/>
      <c r="C103" s="321">
        <v>213570</v>
      </c>
      <c r="D103" s="339">
        <f t="shared" si="42"/>
        <v>40578.300000000003</v>
      </c>
      <c r="E103" s="341">
        <f t="shared" si="43"/>
        <v>254148.3</v>
      </c>
      <c r="F103" s="99">
        <v>336546</v>
      </c>
      <c r="G103" s="99">
        <v>268407</v>
      </c>
      <c r="H103" s="99" t="s">
        <v>520</v>
      </c>
      <c r="I103" s="99" t="s">
        <v>521</v>
      </c>
    </row>
    <row r="107" spans="2:9">
      <c r="B107" s="340" t="s">
        <v>300</v>
      </c>
      <c r="C107" s="340" t="s">
        <v>302</v>
      </c>
      <c r="D107" s="340" t="s">
        <v>303</v>
      </c>
      <c r="E107" s="340" t="s">
        <v>304</v>
      </c>
      <c r="F107" s="349" t="s">
        <v>305</v>
      </c>
      <c r="G107" s="349" t="s">
        <v>306</v>
      </c>
      <c r="H107" s="349" t="s">
        <v>307</v>
      </c>
      <c r="I107" s="340" t="s">
        <v>308</v>
      </c>
    </row>
    <row r="108" spans="2:9">
      <c r="B108" s="423" t="s">
        <v>311</v>
      </c>
      <c r="C108" s="321">
        <v>126000</v>
      </c>
      <c r="D108" s="339">
        <f t="shared" ref="D108:D110" si="44">+C108*19%</f>
        <v>23940</v>
      </c>
      <c r="E108" s="341">
        <f t="shared" ref="E108:E110" si="45">+C108+D108</f>
        <v>149940</v>
      </c>
      <c r="F108" s="99">
        <v>338172</v>
      </c>
      <c r="G108" s="99">
        <v>269612</v>
      </c>
      <c r="H108" s="99" t="s">
        <v>527</v>
      </c>
      <c r="I108" s="99" t="s">
        <v>528</v>
      </c>
    </row>
    <row r="109" spans="2:9">
      <c r="B109" s="423"/>
      <c r="C109" s="321">
        <v>1555200</v>
      </c>
      <c r="D109" s="339">
        <f t="shared" si="44"/>
        <v>295488</v>
      </c>
      <c r="E109" s="341">
        <f t="shared" si="45"/>
        <v>1850688</v>
      </c>
      <c r="F109" s="99">
        <v>338172</v>
      </c>
      <c r="G109" s="99">
        <v>269612</v>
      </c>
      <c r="H109" s="99" t="s">
        <v>527</v>
      </c>
      <c r="I109" s="99" t="s">
        <v>528</v>
      </c>
    </row>
    <row r="110" spans="2:9">
      <c r="B110" s="423"/>
      <c r="C110" s="321">
        <v>1814400</v>
      </c>
      <c r="D110" s="339">
        <f t="shared" si="44"/>
        <v>344736</v>
      </c>
      <c r="E110" s="341">
        <f t="shared" si="45"/>
        <v>2159136</v>
      </c>
      <c r="F110" s="99">
        <v>338172</v>
      </c>
      <c r="G110" s="99">
        <v>269612</v>
      </c>
      <c r="H110" s="99" t="s">
        <v>527</v>
      </c>
      <c r="I110" s="99" t="s">
        <v>528</v>
      </c>
    </row>
    <row r="113" spans="2:9">
      <c r="B113" s="340" t="s">
        <v>300</v>
      </c>
      <c r="C113" s="340" t="s">
        <v>302</v>
      </c>
      <c r="D113" s="340" t="s">
        <v>303</v>
      </c>
      <c r="E113" s="340" t="s">
        <v>304</v>
      </c>
      <c r="F113" s="349" t="s">
        <v>305</v>
      </c>
      <c r="G113" s="349" t="s">
        <v>306</v>
      </c>
      <c r="H113" s="349" t="s">
        <v>307</v>
      </c>
      <c r="I113" s="340" t="s">
        <v>308</v>
      </c>
    </row>
    <row r="114" spans="2:9">
      <c r="B114" s="423" t="s">
        <v>406</v>
      </c>
      <c r="C114" s="356">
        <v>1100000</v>
      </c>
      <c r="D114" s="339">
        <f t="shared" ref="D114:D115" si="46">+C114*19%</f>
        <v>209000</v>
      </c>
      <c r="E114" s="341">
        <f t="shared" ref="E114:E115" si="47">+C114+D114</f>
        <v>1309000</v>
      </c>
      <c r="F114" s="99">
        <v>337338</v>
      </c>
      <c r="G114" s="99">
        <v>269047</v>
      </c>
      <c r="H114" s="99" t="s">
        <v>529</v>
      </c>
      <c r="I114" s="99" t="s">
        <v>530</v>
      </c>
    </row>
    <row r="115" spans="2:9">
      <c r="B115" s="423"/>
      <c r="C115" s="356">
        <v>1100000</v>
      </c>
      <c r="D115" s="339">
        <f t="shared" si="46"/>
        <v>209000</v>
      </c>
      <c r="E115" s="341">
        <f t="shared" si="47"/>
        <v>1309000</v>
      </c>
      <c r="F115" s="99">
        <v>337338</v>
      </c>
      <c r="G115" s="99">
        <v>269047</v>
      </c>
      <c r="H115" s="99" t="s">
        <v>529</v>
      </c>
      <c r="I115" s="99" t="s">
        <v>530</v>
      </c>
    </row>
    <row r="118" spans="2:9">
      <c r="B118" s="340" t="s">
        <v>300</v>
      </c>
      <c r="C118" s="340" t="s">
        <v>302</v>
      </c>
      <c r="D118" s="340" t="s">
        <v>303</v>
      </c>
      <c r="E118" s="340" t="s">
        <v>304</v>
      </c>
      <c r="F118" s="349" t="s">
        <v>305</v>
      </c>
      <c r="G118" s="349" t="s">
        <v>306</v>
      </c>
      <c r="H118" s="349" t="s">
        <v>307</v>
      </c>
      <c r="I118" s="340" t="s">
        <v>308</v>
      </c>
    </row>
    <row r="119" spans="2:9">
      <c r="B119" s="424" t="s">
        <v>332</v>
      </c>
      <c r="C119" s="356">
        <v>63750</v>
      </c>
      <c r="D119" s="339">
        <f t="shared" ref="D119:D120" si="48">+C119*19%</f>
        <v>12112.5</v>
      </c>
      <c r="E119" s="341">
        <f t="shared" ref="E119:E120" si="49">+C119+D119</f>
        <v>75862.5</v>
      </c>
      <c r="F119" s="99">
        <v>335980</v>
      </c>
      <c r="G119" s="99">
        <v>267856</v>
      </c>
      <c r="H119" s="99" t="s">
        <v>535</v>
      </c>
      <c r="I119" s="99" t="s">
        <v>536</v>
      </c>
    </row>
    <row r="120" spans="2:9">
      <c r="B120" s="423"/>
      <c r="C120" s="356">
        <v>245520</v>
      </c>
      <c r="D120" s="339">
        <f t="shared" si="48"/>
        <v>46648.800000000003</v>
      </c>
      <c r="E120" s="341">
        <f t="shared" si="49"/>
        <v>292168.8</v>
      </c>
      <c r="F120" s="99">
        <v>335980</v>
      </c>
      <c r="G120" s="99">
        <v>267856</v>
      </c>
      <c r="H120" s="99" t="s">
        <v>535</v>
      </c>
      <c r="I120" s="99" t="s">
        <v>536</v>
      </c>
    </row>
    <row r="123" spans="2:9">
      <c r="B123" s="340" t="s">
        <v>300</v>
      </c>
      <c r="C123" s="340" t="s">
        <v>302</v>
      </c>
      <c r="D123" s="340" t="s">
        <v>303</v>
      </c>
      <c r="E123" s="340" t="s">
        <v>304</v>
      </c>
      <c r="F123" s="349" t="s">
        <v>305</v>
      </c>
      <c r="G123" s="349" t="s">
        <v>306</v>
      </c>
      <c r="H123" s="349" t="s">
        <v>307</v>
      </c>
      <c r="I123" s="340" t="s">
        <v>308</v>
      </c>
    </row>
    <row r="124" spans="2:9">
      <c r="B124" s="423" t="s">
        <v>397</v>
      </c>
      <c r="C124" s="321">
        <v>380000</v>
      </c>
      <c r="D124" s="339">
        <f t="shared" ref="D124:D125" si="50">+C124*19%</f>
        <v>72200</v>
      </c>
      <c r="E124" s="341">
        <f t="shared" ref="E124:E125" si="51">+C124+D124</f>
        <v>452200</v>
      </c>
      <c r="F124" s="99">
        <v>337143</v>
      </c>
      <c r="G124" s="99">
        <v>268743</v>
      </c>
      <c r="H124" s="99" t="s">
        <v>542</v>
      </c>
      <c r="I124" s="99" t="s">
        <v>543</v>
      </c>
    </row>
    <row r="125" spans="2:9">
      <c r="B125" s="423"/>
      <c r="C125" s="321">
        <v>100000</v>
      </c>
      <c r="D125" s="339">
        <f t="shared" si="50"/>
        <v>19000</v>
      </c>
      <c r="E125" s="341">
        <f t="shared" si="51"/>
        <v>119000</v>
      </c>
      <c r="F125" s="99">
        <v>337143</v>
      </c>
      <c r="G125" s="99">
        <v>268743</v>
      </c>
      <c r="H125" s="99" t="s">
        <v>542</v>
      </c>
      <c r="I125" s="99" t="s">
        <v>543</v>
      </c>
    </row>
    <row r="128" spans="2:9">
      <c r="B128" s="340" t="s">
        <v>300</v>
      </c>
      <c r="C128" s="340" t="s">
        <v>302</v>
      </c>
      <c r="D128" s="340" t="s">
        <v>303</v>
      </c>
      <c r="E128" s="340" t="s">
        <v>304</v>
      </c>
      <c r="F128" s="349" t="s">
        <v>305</v>
      </c>
      <c r="G128" s="349" t="s">
        <v>306</v>
      </c>
      <c r="H128" s="349" t="s">
        <v>307</v>
      </c>
      <c r="I128" s="340" t="s">
        <v>308</v>
      </c>
    </row>
    <row r="129" spans="2:9">
      <c r="B129" s="412" t="s">
        <v>553</v>
      </c>
      <c r="C129" s="321">
        <v>1250000</v>
      </c>
      <c r="D129" s="339">
        <f t="shared" ref="D129" si="52">+C129*19%</f>
        <v>237500</v>
      </c>
      <c r="E129" s="341">
        <f t="shared" ref="E129" si="53">+C129+D129</f>
        <v>1487500</v>
      </c>
      <c r="F129" s="99">
        <v>336659</v>
      </c>
      <c r="G129" s="99">
        <v>268540</v>
      </c>
      <c r="H129" s="99" t="s">
        <v>552</v>
      </c>
      <c r="I129" s="99" t="s">
        <v>554</v>
      </c>
    </row>
    <row r="131" spans="2:9">
      <c r="B131" s="340" t="s">
        <v>300</v>
      </c>
      <c r="C131" s="340" t="s">
        <v>302</v>
      </c>
      <c r="D131" s="340" t="s">
        <v>303</v>
      </c>
      <c r="E131" s="340" t="s">
        <v>304</v>
      </c>
      <c r="F131" s="349" t="s">
        <v>305</v>
      </c>
      <c r="G131" s="349" t="s">
        <v>306</v>
      </c>
      <c r="H131" s="349" t="s">
        <v>307</v>
      </c>
      <c r="I131" s="340" t="s">
        <v>308</v>
      </c>
    </row>
    <row r="132" spans="2:9">
      <c r="B132" s="359" t="s">
        <v>311</v>
      </c>
      <c r="C132" s="321">
        <v>241500</v>
      </c>
      <c r="D132" s="339">
        <f t="shared" ref="D132" si="54">+C132*19%</f>
        <v>45885</v>
      </c>
      <c r="E132" s="341">
        <f t="shared" ref="E132" si="55">+C132+D132</f>
        <v>287385</v>
      </c>
      <c r="F132" s="99">
        <v>338569</v>
      </c>
      <c r="G132" s="99">
        <v>269194</v>
      </c>
      <c r="H132" s="99" t="s">
        <v>550</v>
      </c>
      <c r="I132" s="99" t="s">
        <v>551</v>
      </c>
    </row>
  </sheetData>
  <mergeCells count="12">
    <mergeCell ref="B8:B9"/>
    <mergeCell ref="B23:B26"/>
    <mergeCell ref="B108:B110"/>
    <mergeCell ref="B58:B60"/>
    <mergeCell ref="B101:B103"/>
    <mergeCell ref="B13:B15"/>
    <mergeCell ref="B30:B31"/>
    <mergeCell ref="B34:B35"/>
    <mergeCell ref="B114:B115"/>
    <mergeCell ref="B119:B120"/>
    <mergeCell ref="B124:B125"/>
    <mergeCell ref="B64:B6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B2:F65"/>
  <sheetViews>
    <sheetView topLeftCell="A13" workbookViewId="0">
      <selection activeCell="B44" sqref="B4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19" t="s">
        <v>166</v>
      </c>
      <c r="C2" s="419"/>
      <c r="D2" s="419"/>
      <c r="E2" s="419"/>
      <c r="F2" s="419"/>
    </row>
    <row r="3" spans="2:6" ht="15.75" thickBot="1">
      <c r="B3" s="31"/>
      <c r="C3" s="32" t="s">
        <v>161</v>
      </c>
      <c r="D3" s="2"/>
      <c r="E3" s="3"/>
      <c r="F3" s="4"/>
    </row>
    <row r="4" spans="2:6">
      <c r="B4" s="5" t="s">
        <v>3</v>
      </c>
      <c r="C4" s="179" t="s">
        <v>45</v>
      </c>
      <c r="D4" s="6"/>
      <c r="E4" s="7" t="s">
        <v>4</v>
      </c>
      <c r="F4" s="8"/>
    </row>
    <row r="5" spans="2:6">
      <c r="B5" s="9" t="s">
        <v>5</v>
      </c>
      <c r="C5" s="173" t="s">
        <v>110</v>
      </c>
      <c r="D5" s="10"/>
      <c r="E5" s="11"/>
      <c r="F5" s="8"/>
    </row>
    <row r="6" spans="2:6">
      <c r="B6" s="9" t="s">
        <v>7</v>
      </c>
      <c r="C6" s="106">
        <v>14047</v>
      </c>
      <c r="D6" s="12"/>
      <c r="E6" s="11" t="s">
        <v>8</v>
      </c>
      <c r="F6" s="8"/>
    </row>
    <row r="7" spans="2:6">
      <c r="B7" s="1" t="s">
        <v>9</v>
      </c>
      <c r="C7" s="132">
        <v>138662</v>
      </c>
      <c r="D7" s="6"/>
      <c r="E7" s="13"/>
      <c r="F7" s="8"/>
    </row>
    <row r="8" spans="2:6">
      <c r="B8" s="9" t="s">
        <v>10</v>
      </c>
      <c r="C8" s="106">
        <v>4700029712</v>
      </c>
      <c r="D8" s="6"/>
      <c r="E8" s="13"/>
      <c r="F8" s="8"/>
    </row>
    <row r="9" spans="2:6">
      <c r="B9" s="14" t="s">
        <v>11</v>
      </c>
      <c r="C9" s="106" t="s">
        <v>143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09">
        <v>3200000000</v>
      </c>
      <c r="C12" s="106" t="s">
        <v>127</v>
      </c>
      <c r="D12" s="209">
        <v>1</v>
      </c>
      <c r="E12" s="197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18</v>
      </c>
      <c r="F13" s="23">
        <f>F12</f>
        <v>165862</v>
      </c>
    </row>
    <row r="15" spans="2:6" ht="15.75" thickBot="1">
      <c r="B15" s="419" t="s">
        <v>167</v>
      </c>
      <c r="C15" s="419"/>
      <c r="D15" s="419"/>
      <c r="E15" s="419"/>
      <c r="F15" s="419"/>
    </row>
    <row r="16" spans="2:6" ht="15.75" thickBot="1">
      <c r="B16" s="31"/>
      <c r="C16" s="32" t="s">
        <v>162</v>
      </c>
      <c r="D16" s="2"/>
      <c r="E16" s="3"/>
      <c r="F16" s="4"/>
    </row>
    <row r="17" spans="2:6" ht="15.75" thickBot="1">
      <c r="B17" s="58" t="s">
        <v>3</v>
      </c>
      <c r="C17" s="179" t="s">
        <v>45</v>
      </c>
      <c r="D17" s="229"/>
      <c r="E17" s="230"/>
      <c r="F17" s="231"/>
    </row>
    <row r="18" spans="2:6" ht="15.75" thickBot="1">
      <c r="B18" s="58" t="s">
        <v>5</v>
      </c>
      <c r="C18" s="173" t="s">
        <v>110</v>
      </c>
      <c r="D18" s="229"/>
      <c r="E18" s="232"/>
      <c r="F18" s="231"/>
    </row>
    <row r="19" spans="2:6" ht="15.75" thickBot="1">
      <c r="B19" s="58" t="s">
        <v>7</v>
      </c>
      <c r="C19" s="233">
        <v>14046</v>
      </c>
      <c r="D19" s="229"/>
      <c r="E19" s="232" t="s">
        <v>8</v>
      </c>
      <c r="F19" s="231"/>
    </row>
    <row r="20" spans="2:6" ht="15.75" thickBot="1">
      <c r="B20" s="234" t="s">
        <v>9</v>
      </c>
      <c r="C20" s="235">
        <v>138668</v>
      </c>
      <c r="D20" s="229"/>
      <c r="E20" s="236"/>
      <c r="F20" s="231"/>
    </row>
    <row r="21" spans="2:6" ht="15.75" thickBot="1">
      <c r="B21" s="58" t="s">
        <v>10</v>
      </c>
      <c r="C21" s="237">
        <v>4700029716</v>
      </c>
      <c r="D21" s="229"/>
      <c r="E21" s="236"/>
      <c r="F21" s="231"/>
    </row>
    <row r="22" spans="2:6" ht="15.75" thickBot="1">
      <c r="B22" s="238" t="s">
        <v>11</v>
      </c>
      <c r="C22" s="233" t="s">
        <v>144</v>
      </c>
      <c r="D22" s="229"/>
      <c r="E22" s="231"/>
      <c r="F22" s="231"/>
    </row>
    <row r="23" spans="2:6" ht="15.75" thickBot="1">
      <c r="B23" s="239" t="s">
        <v>12</v>
      </c>
      <c r="C23" s="240"/>
      <c r="D23" s="229"/>
      <c r="E23" s="231"/>
      <c r="F23" s="231"/>
    </row>
    <row r="24" spans="2:6" ht="15.75" thickBot="1">
      <c r="B24" s="241" t="s">
        <v>13</v>
      </c>
      <c r="C24" s="242"/>
      <c r="D24" s="242" t="s">
        <v>15</v>
      </c>
      <c r="E24" s="242" t="s">
        <v>16</v>
      </c>
      <c r="F24" s="243" t="s">
        <v>17</v>
      </c>
    </row>
    <row r="25" spans="2:6" ht="15.75" thickBot="1">
      <c r="B25" s="209">
        <v>3200000000</v>
      </c>
      <c r="C25" s="106" t="s">
        <v>127</v>
      </c>
      <c r="D25" s="209">
        <v>1</v>
      </c>
      <c r="E25" s="245">
        <v>165862</v>
      </c>
      <c r="F25" s="246">
        <f>D25*E25</f>
        <v>165862</v>
      </c>
    </row>
    <row r="26" spans="2:6" ht="15.75" thickBot="1">
      <c r="B26" s="134"/>
      <c r="C26" s="244"/>
      <c r="D26" s="244"/>
      <c r="E26" s="245"/>
      <c r="F26" s="246">
        <v>165862</v>
      </c>
    </row>
    <row r="28" spans="2:6" ht="15.75" thickBot="1">
      <c r="B28" s="419" t="s">
        <v>168</v>
      </c>
      <c r="C28" s="419"/>
      <c r="D28" s="419"/>
      <c r="E28" s="419"/>
      <c r="F28" s="419"/>
    </row>
    <row r="29" spans="2:6" ht="15.75" thickBot="1">
      <c r="B29" s="31"/>
      <c r="C29" s="32" t="s">
        <v>163</v>
      </c>
      <c r="D29" s="2"/>
      <c r="E29" s="3"/>
      <c r="F29" s="4"/>
    </row>
    <row r="30" spans="2:6">
      <c r="B30" s="5" t="s">
        <v>3</v>
      </c>
      <c r="C30" s="179" t="s">
        <v>45</v>
      </c>
      <c r="D30" s="6"/>
      <c r="E30" s="7" t="s">
        <v>4</v>
      </c>
      <c r="F30" s="8"/>
    </row>
    <row r="31" spans="2:6">
      <c r="B31" s="9" t="s">
        <v>5</v>
      </c>
      <c r="C31" s="173" t="s">
        <v>110</v>
      </c>
      <c r="D31" s="10"/>
      <c r="E31" s="11"/>
      <c r="F31" s="8"/>
    </row>
    <row r="32" spans="2:6">
      <c r="B32" s="9" t="s">
        <v>7</v>
      </c>
      <c r="C32" s="106">
        <v>14136</v>
      </c>
      <c r="D32" s="12"/>
      <c r="E32" s="11" t="s">
        <v>8</v>
      </c>
      <c r="F32" s="8"/>
    </row>
    <row r="33" spans="2:6">
      <c r="B33" s="1" t="s">
        <v>9</v>
      </c>
      <c r="C33" s="132">
        <v>138674</v>
      </c>
      <c r="D33" s="6"/>
      <c r="E33" s="13"/>
      <c r="F33" s="8"/>
    </row>
    <row r="34" spans="2:6">
      <c r="B34" s="9" t="s">
        <v>10</v>
      </c>
      <c r="C34" s="106">
        <v>4700029715</v>
      </c>
      <c r="D34" s="6"/>
      <c r="E34" s="13"/>
      <c r="F34" s="8"/>
    </row>
    <row r="35" spans="2:6">
      <c r="B35" s="14" t="s">
        <v>11</v>
      </c>
      <c r="C35" s="106" t="s">
        <v>145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09">
        <v>3200000000</v>
      </c>
      <c r="C38" s="106" t="s">
        <v>127</v>
      </c>
      <c r="D38" s="209">
        <v>1</v>
      </c>
      <c r="E38" s="197">
        <v>165862</v>
      </c>
      <c r="F38" s="93">
        <f>D38*E38</f>
        <v>165862</v>
      </c>
    </row>
    <row r="39" spans="2:6" ht="15.75" thickBot="1">
      <c r="B39" s="21"/>
      <c r="C39" s="65"/>
      <c r="D39" s="27"/>
      <c r="E39" s="22" t="s">
        <v>18</v>
      </c>
      <c r="F39" s="23">
        <f>F38</f>
        <v>165862</v>
      </c>
    </row>
    <row r="41" spans="2:6" ht="15.75" thickBot="1">
      <c r="B41" s="419" t="s">
        <v>169</v>
      </c>
      <c r="C41" s="419"/>
      <c r="D41" s="419"/>
      <c r="E41" s="419"/>
      <c r="F41" s="419"/>
    </row>
    <row r="42" spans="2:6" ht="15.75" thickBot="1">
      <c r="B42" s="31"/>
      <c r="C42" s="32" t="s">
        <v>164</v>
      </c>
      <c r="D42" s="2"/>
      <c r="E42" s="3"/>
      <c r="F42" s="4"/>
    </row>
    <row r="43" spans="2:6">
      <c r="B43" s="5" t="s">
        <v>3</v>
      </c>
      <c r="C43" s="179" t="s">
        <v>45</v>
      </c>
      <c r="D43" s="6"/>
      <c r="E43" s="7" t="s">
        <v>4</v>
      </c>
      <c r="F43" s="8"/>
    </row>
    <row r="44" spans="2:6">
      <c r="B44" s="9" t="s">
        <v>5</v>
      </c>
      <c r="C44" s="173" t="s">
        <v>110</v>
      </c>
      <c r="D44" s="10"/>
      <c r="E44" s="11"/>
      <c r="F44" s="8"/>
    </row>
    <row r="45" spans="2:6">
      <c r="B45" s="9" t="s">
        <v>7</v>
      </c>
      <c r="C45" s="106">
        <v>14044</v>
      </c>
      <c r="D45" s="12"/>
      <c r="E45" s="11" t="s">
        <v>8</v>
      </c>
      <c r="F45" s="8"/>
    </row>
    <row r="46" spans="2:6">
      <c r="B46" s="1" t="s">
        <v>9</v>
      </c>
      <c r="C46" s="132">
        <v>138675</v>
      </c>
      <c r="D46" s="6"/>
      <c r="E46" s="13"/>
      <c r="F46" s="8"/>
    </row>
    <row r="47" spans="2:6">
      <c r="B47" s="9" t="s">
        <v>10</v>
      </c>
      <c r="C47" s="106">
        <v>4700029714</v>
      </c>
      <c r="D47" s="6"/>
      <c r="E47" s="13"/>
      <c r="F47" s="8"/>
    </row>
    <row r="48" spans="2:6">
      <c r="B48" s="14" t="s">
        <v>11</v>
      </c>
      <c r="C48" s="106" t="s">
        <v>146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09">
        <v>3200000000</v>
      </c>
      <c r="C51" s="106" t="s">
        <v>127</v>
      </c>
      <c r="D51" s="209">
        <v>1</v>
      </c>
      <c r="E51" s="197">
        <v>165862</v>
      </c>
      <c r="F51" s="93">
        <f>D51*E51</f>
        <v>165862</v>
      </c>
    </row>
    <row r="52" spans="2:6" ht="15.75" thickBot="1">
      <c r="B52" s="21"/>
      <c r="C52" s="65"/>
      <c r="D52" s="27"/>
      <c r="E52" s="22" t="s">
        <v>18</v>
      </c>
      <c r="F52" s="23">
        <f>F51</f>
        <v>165862</v>
      </c>
    </row>
    <row r="54" spans="2:6" ht="15.75" thickBot="1">
      <c r="B54" s="419" t="s">
        <v>170</v>
      </c>
      <c r="C54" s="419"/>
      <c r="D54" s="419"/>
      <c r="E54" s="419"/>
      <c r="F54" s="419"/>
    </row>
    <row r="55" spans="2:6" ht="15.75" thickBot="1">
      <c r="B55" s="31" t="s">
        <v>160</v>
      </c>
      <c r="C55" s="32" t="s">
        <v>165</v>
      </c>
      <c r="D55" s="2"/>
      <c r="E55" s="3"/>
      <c r="F55" s="4"/>
    </row>
    <row r="56" spans="2:6">
      <c r="B56" s="5" t="s">
        <v>3</v>
      </c>
      <c r="C56" s="179" t="s">
        <v>45</v>
      </c>
      <c r="D56" s="6"/>
      <c r="E56" s="7" t="s">
        <v>4</v>
      </c>
      <c r="F56" s="8"/>
    </row>
    <row r="57" spans="2:6">
      <c r="B57" s="9" t="s">
        <v>5</v>
      </c>
      <c r="C57" s="173" t="s">
        <v>110</v>
      </c>
      <c r="D57" s="10"/>
      <c r="E57" s="11"/>
      <c r="F57" s="8"/>
    </row>
    <row r="58" spans="2:6">
      <c r="B58" s="9" t="s">
        <v>7</v>
      </c>
      <c r="C58" s="106">
        <v>14043</v>
      </c>
      <c r="D58" s="12"/>
      <c r="E58" s="11" t="s">
        <v>8</v>
      </c>
      <c r="F58" s="8"/>
    </row>
    <row r="59" spans="2:6">
      <c r="B59" s="1" t="s">
        <v>9</v>
      </c>
      <c r="C59" s="132">
        <v>138676</v>
      </c>
      <c r="D59" s="6"/>
      <c r="E59" s="13"/>
      <c r="F59" s="8"/>
    </row>
    <row r="60" spans="2:6">
      <c r="B60" s="9" t="s">
        <v>10</v>
      </c>
      <c r="C60" s="106">
        <v>4700029713</v>
      </c>
      <c r="D60" s="6"/>
      <c r="E60" s="13"/>
      <c r="F60" s="8"/>
    </row>
    <row r="61" spans="2:6">
      <c r="B61" s="14" t="s">
        <v>11</v>
      </c>
      <c r="C61" s="106" t="s">
        <v>147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09">
        <v>3200000000</v>
      </c>
      <c r="C64" s="106" t="s">
        <v>127</v>
      </c>
      <c r="D64" s="209">
        <v>1</v>
      </c>
      <c r="E64" s="197">
        <v>165862</v>
      </c>
      <c r="F64" s="93">
        <f>D64*E64</f>
        <v>165862</v>
      </c>
    </row>
    <row r="65" spans="2:6" ht="15.75" thickBot="1">
      <c r="B65" s="21"/>
      <c r="C65" s="65"/>
      <c r="D65" s="27"/>
      <c r="E65" s="22" t="s">
        <v>18</v>
      </c>
      <c r="F65" s="23">
        <f>F64</f>
        <v>165862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B2:F65"/>
  <sheetViews>
    <sheetView topLeftCell="A28" workbookViewId="0">
      <selection activeCell="H39" sqref="H3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19" t="s">
        <v>172</v>
      </c>
      <c r="C2" s="419"/>
      <c r="D2" s="419"/>
      <c r="E2" s="419"/>
      <c r="F2" s="419"/>
    </row>
    <row r="3" spans="2:6" ht="15.75" thickBot="1">
      <c r="B3" s="31"/>
      <c r="C3" s="32" t="s">
        <v>171</v>
      </c>
      <c r="D3" s="2"/>
      <c r="E3" s="3"/>
      <c r="F3" s="4"/>
    </row>
    <row r="4" spans="2:6">
      <c r="B4" s="5" t="s">
        <v>3</v>
      </c>
      <c r="C4" s="179" t="s">
        <v>45</v>
      </c>
      <c r="D4" s="6"/>
      <c r="E4" s="7" t="s">
        <v>4</v>
      </c>
      <c r="F4" s="8"/>
    </row>
    <row r="5" spans="2:6">
      <c r="B5" s="9" t="s">
        <v>5</v>
      </c>
      <c r="C5" s="173" t="s">
        <v>110</v>
      </c>
      <c r="D5" s="10"/>
      <c r="E5" s="11"/>
      <c r="F5" s="8"/>
    </row>
    <row r="6" spans="2:6">
      <c r="B6" s="9" t="s">
        <v>7</v>
      </c>
      <c r="C6" s="106">
        <v>14041</v>
      </c>
      <c r="D6" s="12"/>
      <c r="E6" s="11" t="s">
        <v>8</v>
      </c>
      <c r="F6" s="8"/>
    </row>
    <row r="7" spans="2:6">
      <c r="B7" s="1" t="s">
        <v>9</v>
      </c>
      <c r="C7" s="132">
        <v>138659</v>
      </c>
      <c r="D7" s="6"/>
      <c r="E7" s="13"/>
      <c r="F7" s="8"/>
    </row>
    <row r="8" spans="2:6">
      <c r="B8" s="9" t="s">
        <v>10</v>
      </c>
      <c r="C8" s="106">
        <v>4700029708</v>
      </c>
      <c r="D8" s="6"/>
      <c r="E8" s="13"/>
      <c r="F8" s="8"/>
    </row>
    <row r="9" spans="2:6">
      <c r="B9" s="14" t="s">
        <v>11</v>
      </c>
      <c r="C9" s="106" t="s">
        <v>142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09">
        <v>3200000000</v>
      </c>
      <c r="C12" s="106" t="s">
        <v>127</v>
      </c>
      <c r="D12" s="209">
        <v>1</v>
      </c>
      <c r="E12" s="197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18</v>
      </c>
      <c r="F13" s="23">
        <f>F12</f>
        <v>165862</v>
      </c>
    </row>
    <row r="15" spans="2:6" ht="15.75" thickBot="1">
      <c r="B15" s="419" t="s">
        <v>177</v>
      </c>
      <c r="C15" s="419"/>
      <c r="D15" s="419"/>
      <c r="E15" s="419"/>
      <c r="F15" s="419"/>
    </row>
    <row r="16" spans="2:6" ht="15.75" thickBot="1">
      <c r="B16" s="31"/>
      <c r="C16" s="32" t="s">
        <v>173</v>
      </c>
      <c r="D16" s="2"/>
      <c r="E16" s="3"/>
      <c r="F16" s="4"/>
    </row>
    <row r="17" spans="2:6" ht="15.75" thickBot="1">
      <c r="B17" s="58" t="s">
        <v>3</v>
      </c>
      <c r="C17" s="179" t="s">
        <v>45</v>
      </c>
      <c r="D17" s="229"/>
      <c r="E17" s="230"/>
      <c r="F17" s="231"/>
    </row>
    <row r="18" spans="2:6" ht="15.75" thickBot="1">
      <c r="B18" s="58" t="s">
        <v>5</v>
      </c>
      <c r="C18" s="173" t="s">
        <v>110</v>
      </c>
      <c r="D18" s="229"/>
      <c r="E18" s="232"/>
      <c r="F18" s="231"/>
    </row>
    <row r="19" spans="2:6" ht="15.75" thickBot="1">
      <c r="B19" s="58" t="s">
        <v>7</v>
      </c>
      <c r="C19" s="233">
        <v>14042</v>
      </c>
      <c r="D19" s="229"/>
      <c r="E19" s="232" t="s">
        <v>8</v>
      </c>
      <c r="F19" s="231"/>
    </row>
    <row r="20" spans="2:6" ht="15.75" thickBot="1">
      <c r="B20" s="234" t="s">
        <v>9</v>
      </c>
      <c r="C20" s="235">
        <v>138677</v>
      </c>
      <c r="D20" s="229"/>
      <c r="E20" s="236"/>
      <c r="F20" s="231"/>
    </row>
    <row r="21" spans="2:6" ht="15.75" thickBot="1">
      <c r="B21" s="58" t="s">
        <v>10</v>
      </c>
      <c r="C21" s="237">
        <v>4700029710</v>
      </c>
      <c r="D21" s="229"/>
      <c r="E21" s="236"/>
      <c r="F21" s="231"/>
    </row>
    <row r="22" spans="2:6" ht="15.75" thickBot="1">
      <c r="B22" s="238" t="s">
        <v>11</v>
      </c>
      <c r="C22" s="233" t="s">
        <v>148</v>
      </c>
      <c r="D22" s="229"/>
      <c r="E22" s="231"/>
      <c r="F22" s="231"/>
    </row>
    <row r="23" spans="2:6" ht="15.75" thickBot="1">
      <c r="B23" s="239" t="s">
        <v>12</v>
      </c>
      <c r="C23" s="240"/>
      <c r="D23" s="229"/>
      <c r="E23" s="231"/>
      <c r="F23" s="231"/>
    </row>
    <row r="24" spans="2:6" ht="15.75" thickBot="1">
      <c r="B24" s="241" t="s">
        <v>13</v>
      </c>
      <c r="C24" s="242"/>
      <c r="D24" s="242" t="s">
        <v>15</v>
      </c>
      <c r="E24" s="242" t="s">
        <v>16</v>
      </c>
      <c r="F24" s="243" t="s">
        <v>17</v>
      </c>
    </row>
    <row r="25" spans="2:6" ht="15.75" thickBot="1">
      <c r="B25" s="209">
        <v>3200000000</v>
      </c>
      <c r="C25" s="106" t="s">
        <v>127</v>
      </c>
      <c r="D25" s="209">
        <v>1</v>
      </c>
      <c r="E25" s="197">
        <v>165862</v>
      </c>
      <c r="F25" s="246">
        <f>D25*E25</f>
        <v>165862</v>
      </c>
    </row>
    <row r="26" spans="2:6" ht="15.75" thickBot="1">
      <c r="B26" s="134"/>
      <c r="C26" s="244"/>
      <c r="D26" s="244"/>
      <c r="E26" s="245"/>
      <c r="F26" s="246">
        <v>165862</v>
      </c>
    </row>
    <row r="28" spans="2:6" ht="15.75" thickBot="1">
      <c r="B28" s="419" t="s">
        <v>178</v>
      </c>
      <c r="C28" s="419"/>
      <c r="D28" s="419"/>
      <c r="E28" s="419"/>
      <c r="F28" s="419"/>
    </row>
    <row r="29" spans="2:6" ht="15.75" thickBot="1">
      <c r="B29" s="31"/>
      <c r="C29" s="32" t="s">
        <v>174</v>
      </c>
      <c r="D29" s="2"/>
      <c r="E29" s="3"/>
      <c r="F29" s="4"/>
    </row>
    <row r="30" spans="2:6">
      <c r="B30" s="5" t="s">
        <v>3</v>
      </c>
      <c r="C30" s="179" t="s">
        <v>45</v>
      </c>
      <c r="D30" s="6"/>
      <c r="E30" s="7" t="s">
        <v>4</v>
      </c>
      <c r="F30" s="8"/>
    </row>
    <row r="31" spans="2:6">
      <c r="B31" s="9" t="s">
        <v>5</v>
      </c>
      <c r="C31" s="173" t="s">
        <v>110</v>
      </c>
      <c r="D31" s="10"/>
      <c r="E31" s="11"/>
      <c r="F31" s="8"/>
    </row>
    <row r="32" spans="2:6">
      <c r="B32" s="9" t="s">
        <v>7</v>
      </c>
      <c r="C32" s="106">
        <v>14503</v>
      </c>
      <c r="D32" s="12"/>
      <c r="E32" s="11" t="s">
        <v>8</v>
      </c>
      <c r="F32" s="8"/>
    </row>
    <row r="33" spans="2:6">
      <c r="B33" s="1" t="s">
        <v>9</v>
      </c>
      <c r="C33" s="132">
        <v>139167</v>
      </c>
      <c r="D33" s="6"/>
      <c r="E33" s="13"/>
      <c r="F33" s="8"/>
    </row>
    <row r="34" spans="2:6">
      <c r="B34" s="9" t="s">
        <v>10</v>
      </c>
      <c r="C34" s="106">
        <v>4700029667</v>
      </c>
      <c r="D34" s="6"/>
      <c r="E34" s="13"/>
      <c r="F34" s="8"/>
    </row>
    <row r="35" spans="2:6">
      <c r="B35" s="14" t="s">
        <v>11</v>
      </c>
      <c r="C35" s="106" t="s">
        <v>125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09">
        <v>3200000000</v>
      </c>
      <c r="C38" s="106" t="s">
        <v>127</v>
      </c>
      <c r="D38" s="209">
        <v>1</v>
      </c>
      <c r="E38" s="197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18</v>
      </c>
      <c r="F39" s="23">
        <f>F38</f>
        <v>155712</v>
      </c>
    </row>
    <row r="41" spans="2:6" ht="15.75" thickBot="1">
      <c r="B41" s="419" t="s">
        <v>179</v>
      </c>
      <c r="C41" s="419"/>
      <c r="D41" s="419"/>
      <c r="E41" s="419"/>
      <c r="F41" s="419"/>
    </row>
    <row r="42" spans="2:6" ht="15.75" thickBot="1">
      <c r="B42" s="31"/>
      <c r="C42" s="32" t="s">
        <v>175</v>
      </c>
      <c r="D42" s="2"/>
      <c r="E42" s="3"/>
      <c r="F42" s="4"/>
    </row>
    <row r="43" spans="2:6">
      <c r="B43" s="5" t="s">
        <v>3</v>
      </c>
      <c r="C43" s="179" t="s">
        <v>45</v>
      </c>
      <c r="D43" s="6"/>
      <c r="E43" s="7" t="s">
        <v>4</v>
      </c>
      <c r="F43" s="8"/>
    </row>
    <row r="44" spans="2:6">
      <c r="B44" s="9" t="s">
        <v>5</v>
      </c>
      <c r="C44" s="173" t="s">
        <v>110</v>
      </c>
      <c r="D44" s="10"/>
      <c r="E44" s="11"/>
      <c r="F44" s="8"/>
    </row>
    <row r="45" spans="2:6">
      <c r="B45" s="9" t="s">
        <v>7</v>
      </c>
      <c r="C45" s="106">
        <v>14506</v>
      </c>
      <c r="D45" s="12"/>
      <c r="E45" s="11" t="s">
        <v>8</v>
      </c>
      <c r="F45" s="8"/>
    </row>
    <row r="46" spans="2:6">
      <c r="B46" s="1" t="s">
        <v>9</v>
      </c>
      <c r="C46" s="132">
        <v>139181</v>
      </c>
      <c r="D46" s="6"/>
      <c r="E46" s="13"/>
      <c r="F46" s="8"/>
    </row>
    <row r="47" spans="2:6">
      <c r="B47" s="9" t="s">
        <v>10</v>
      </c>
      <c r="C47" s="106">
        <v>4700029671</v>
      </c>
      <c r="D47" s="6"/>
      <c r="E47" s="13"/>
      <c r="F47" s="8"/>
    </row>
    <row r="48" spans="2:6">
      <c r="B48" s="14" t="s">
        <v>11</v>
      </c>
      <c r="C48" s="106" t="s">
        <v>149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09">
        <v>3200000000</v>
      </c>
      <c r="C51" s="106" t="s">
        <v>127</v>
      </c>
      <c r="D51" s="209">
        <v>1</v>
      </c>
      <c r="E51" s="197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18</v>
      </c>
      <c r="F52" s="23">
        <f>F51</f>
        <v>155712</v>
      </c>
    </row>
    <row r="54" spans="2:6" ht="15.75" thickBot="1">
      <c r="B54" s="419" t="s">
        <v>180</v>
      </c>
      <c r="C54" s="419"/>
      <c r="D54" s="419"/>
      <c r="E54" s="419"/>
      <c r="F54" s="419"/>
    </row>
    <row r="55" spans="2:6" ht="15.75" thickBot="1">
      <c r="B55" s="31" t="s">
        <v>160</v>
      </c>
      <c r="C55" s="32" t="s">
        <v>176</v>
      </c>
      <c r="D55" s="2"/>
      <c r="E55" s="3"/>
      <c r="F55" s="4"/>
    </row>
    <row r="56" spans="2:6">
      <c r="B56" s="5" t="s">
        <v>3</v>
      </c>
      <c r="C56" s="179" t="s">
        <v>45</v>
      </c>
      <c r="D56" s="6"/>
      <c r="E56" s="7" t="s">
        <v>4</v>
      </c>
      <c r="F56" s="8"/>
    </row>
    <row r="57" spans="2:6">
      <c r="B57" s="9" t="s">
        <v>5</v>
      </c>
      <c r="C57" s="173" t="s">
        <v>110</v>
      </c>
      <c r="D57" s="10"/>
      <c r="E57" s="11"/>
      <c r="F57" s="8"/>
    </row>
    <row r="58" spans="2:6">
      <c r="B58" s="9" t="s">
        <v>7</v>
      </c>
      <c r="C58" s="106">
        <v>14507</v>
      </c>
      <c r="D58" s="12"/>
      <c r="E58" s="11" t="s">
        <v>8</v>
      </c>
      <c r="F58" s="8"/>
    </row>
    <row r="59" spans="2:6">
      <c r="B59" s="1" t="s">
        <v>9</v>
      </c>
      <c r="C59" s="132">
        <v>139178</v>
      </c>
      <c r="D59" s="6"/>
      <c r="E59" s="13"/>
      <c r="F59" s="8"/>
    </row>
    <row r="60" spans="2:6">
      <c r="B60" s="9" t="s">
        <v>10</v>
      </c>
      <c r="C60" s="106">
        <v>4700029670</v>
      </c>
      <c r="D60" s="6"/>
      <c r="E60" s="13"/>
      <c r="F60" s="8"/>
    </row>
    <row r="61" spans="2:6">
      <c r="B61" s="14" t="s">
        <v>11</v>
      </c>
      <c r="C61" s="106" t="s">
        <v>150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09">
        <v>3200000000</v>
      </c>
      <c r="C64" s="106" t="s">
        <v>127</v>
      </c>
      <c r="D64" s="209">
        <v>1</v>
      </c>
      <c r="E64" s="197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18</v>
      </c>
      <c r="F65" s="23">
        <f>F64</f>
        <v>155712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B2:D25"/>
  <sheetViews>
    <sheetView showGridLines="0" zoomScale="115" zoomScaleNormal="115" workbookViewId="0">
      <selection activeCell="D15" sqref="D15"/>
    </sheetView>
  </sheetViews>
  <sheetFormatPr baseColWidth="10" defaultRowHeight="15"/>
  <cols>
    <col min="2" max="2" width="12.5703125" customWidth="1"/>
    <col min="3" max="3" width="39.42578125" bestFit="1" customWidth="1"/>
    <col min="4" max="4" width="30.28515625" customWidth="1"/>
    <col min="7" max="7" width="18" bestFit="1" customWidth="1"/>
    <col min="9" max="9" width="14.85546875" bestFit="1" customWidth="1"/>
  </cols>
  <sheetData>
    <row r="2" spans="2:4">
      <c r="B2" t="s">
        <v>313</v>
      </c>
    </row>
    <row r="5" spans="2:4" ht="18.75">
      <c r="B5" t="s">
        <v>314</v>
      </c>
      <c r="C5" s="350" t="s">
        <v>392</v>
      </c>
    </row>
    <row r="6" spans="2:4" ht="18.75">
      <c r="B6" t="s">
        <v>3</v>
      </c>
      <c r="C6" s="350" t="str">
        <f>VLOOKUP(C5,'LISTADO CLINICAS'!B3:C155,2,1)</f>
        <v>71.614.000-8</v>
      </c>
    </row>
    <row r="7" spans="2:4" ht="18.75">
      <c r="B7" t="s">
        <v>315</v>
      </c>
      <c r="C7" s="351" t="s">
        <v>498</v>
      </c>
    </row>
    <row r="8" spans="2:4" ht="18.75">
      <c r="B8" t="s">
        <v>316</v>
      </c>
      <c r="C8" s="413">
        <v>7500003913</v>
      </c>
    </row>
    <row r="9" spans="2:4" ht="18.75">
      <c r="B9" t="s">
        <v>83</v>
      </c>
      <c r="C9" s="351" t="s">
        <v>427</v>
      </c>
    </row>
    <row r="10" spans="2:4" ht="18.75">
      <c r="B10" t="s">
        <v>317</v>
      </c>
      <c r="C10" s="404">
        <v>338554</v>
      </c>
    </row>
    <row r="11" spans="2:4" ht="21">
      <c r="C11" s="366"/>
    </row>
    <row r="12" spans="2:4">
      <c r="B12" s="164">
        <v>3200000000</v>
      </c>
      <c r="C12" s="165" t="str">
        <f>VLOOKUP(B12,B18:C25,2,1)</f>
        <v>MANTENCION</v>
      </c>
      <c r="D12" s="394" t="s">
        <v>541</v>
      </c>
    </row>
    <row r="13" spans="2:4" ht="21">
      <c r="C13" s="366"/>
    </row>
    <row r="14" spans="2:4" ht="21">
      <c r="C14" s="366"/>
    </row>
    <row r="15" spans="2:4" ht="21">
      <c r="C15" s="366"/>
    </row>
    <row r="16" spans="2:4" ht="21">
      <c r="C16" s="366"/>
    </row>
    <row r="18" spans="2:3" ht="15.75" thickBot="1">
      <c r="B18" t="s">
        <v>359</v>
      </c>
      <c r="C18" t="s">
        <v>360</v>
      </c>
    </row>
    <row r="19" spans="2:3" ht="15.75" customHeight="1">
      <c r="B19" s="160">
        <v>18942</v>
      </c>
      <c r="C19" s="161" t="s">
        <v>94</v>
      </c>
    </row>
    <row r="20" spans="2:3" ht="15.75" thickBot="1">
      <c r="B20" s="382">
        <v>38827</v>
      </c>
      <c r="C20" s="384" t="s">
        <v>93</v>
      </c>
    </row>
    <row r="21" spans="2:3" ht="15" customHeight="1">
      <c r="B21" s="162">
        <v>11112222</v>
      </c>
      <c r="C21" s="163" t="s">
        <v>25</v>
      </c>
    </row>
    <row r="22" spans="2:3">
      <c r="B22" s="386">
        <v>111110000</v>
      </c>
      <c r="C22" s="163" t="s">
        <v>26</v>
      </c>
    </row>
    <row r="23" spans="2:3">
      <c r="B23" s="164">
        <v>3200000000</v>
      </c>
      <c r="C23" s="165" t="s">
        <v>24</v>
      </c>
    </row>
    <row r="24" spans="2:3">
      <c r="B24" s="164">
        <v>9910000003</v>
      </c>
      <c r="C24" s="165" t="s">
        <v>46</v>
      </c>
    </row>
    <row r="25" spans="2:3" ht="15.75" thickBot="1">
      <c r="B25" s="383" t="s">
        <v>23</v>
      </c>
      <c r="C25" s="385" t="s">
        <v>68</v>
      </c>
    </row>
  </sheetData>
  <sortState xmlns:xlrd2="http://schemas.microsoft.com/office/spreadsheetml/2017/richdata2" ref="B19:C25">
    <sortCondition ref="B19:B25"/>
  </sortState>
  <dataValidations count="1">
    <dataValidation type="list" allowBlank="1" showInputMessage="1" showErrorMessage="1" sqref="B12" xr:uid="{A4C733BF-E1B9-4698-98A6-51725FAF6BE9}">
      <formula1>$B$19:$B$25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654FC85-346F-4876-AA20-35C9F99F46BD}">
          <x14:formula1>
            <xm:f>'LISTADO CLINICAS'!$B$3:$B$228</xm:f>
          </x14:formula1>
          <xm:sqref>C5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T77"/>
  <sheetViews>
    <sheetView tabSelected="1" zoomScaleNormal="100" workbookViewId="0">
      <selection activeCell="D49" sqref="D49"/>
    </sheetView>
  </sheetViews>
  <sheetFormatPr baseColWidth="10" defaultRowHeight="15"/>
  <cols>
    <col min="1" max="1" width="5.42578125" style="99" customWidth="1"/>
    <col min="2" max="2" width="41" style="252" bestFit="1" customWidth="1"/>
    <col min="3" max="3" width="20.42578125" style="252" customWidth="1"/>
    <col min="4" max="4" width="11.140625" style="227" customWidth="1"/>
    <col min="5" max="5" width="15" style="227" customWidth="1"/>
    <col min="6" max="6" width="15" style="253" customWidth="1"/>
    <col min="7" max="7" width="63.85546875" style="253" customWidth="1"/>
    <col min="8" max="8" width="15.85546875" style="226" bestFit="1" customWidth="1"/>
    <col min="9" max="9" width="24.28515625" style="254" customWidth="1"/>
    <col min="10" max="10" width="16.7109375" style="226" bestFit="1" customWidth="1"/>
    <col min="11" max="11" width="20.140625" style="226" customWidth="1"/>
    <col min="12" max="12" width="16.42578125" style="226" customWidth="1"/>
    <col min="13" max="13" width="14.140625" style="252" customWidth="1"/>
    <col min="14" max="14" width="33.140625" style="252" bestFit="1" customWidth="1"/>
    <col min="15" max="15" width="20.5703125" style="252" customWidth="1"/>
    <col min="16" max="16" width="17.5703125" style="370" customWidth="1"/>
    <col min="17" max="17" width="23.42578125" style="252" bestFit="1" customWidth="1"/>
    <col min="18" max="18" width="85" style="252" customWidth="1"/>
    <col min="19" max="19" width="32" style="99" customWidth="1"/>
    <col min="20" max="20" width="11.42578125" style="356"/>
    <col min="21" max="118" width="11.42578125" style="99"/>
    <col min="119" max="119" width="20.5703125" style="99" bestFit="1" customWidth="1"/>
    <col min="120" max="16384" width="11.42578125" style="99"/>
  </cols>
  <sheetData>
    <row r="1" spans="1:20">
      <c r="A1" s="427" t="s">
        <v>312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</row>
    <row r="2" spans="1:20">
      <c r="A2" s="427"/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  <c r="P2" s="427"/>
      <c r="Q2" s="427"/>
      <c r="R2" s="427"/>
    </row>
    <row r="3" spans="1:20" ht="31.5">
      <c r="A3" s="396" t="s">
        <v>310</v>
      </c>
      <c r="B3" s="247" t="s">
        <v>124</v>
      </c>
      <c r="C3" s="248" t="s">
        <v>40</v>
      </c>
      <c r="D3" s="248" t="s">
        <v>41</v>
      </c>
      <c r="E3" s="248" t="s">
        <v>349</v>
      </c>
      <c r="F3" s="248" t="s">
        <v>11</v>
      </c>
      <c r="G3" s="248" t="s">
        <v>105</v>
      </c>
      <c r="H3" s="248" t="s">
        <v>0</v>
      </c>
      <c r="I3" s="248" t="s">
        <v>10</v>
      </c>
      <c r="J3" s="248" t="s">
        <v>131</v>
      </c>
      <c r="K3" s="248" t="s">
        <v>84</v>
      </c>
      <c r="L3" s="248" t="s">
        <v>83</v>
      </c>
      <c r="M3" s="248" t="s">
        <v>42</v>
      </c>
      <c r="N3" s="249" t="s">
        <v>92</v>
      </c>
      <c r="O3" s="248" t="s">
        <v>43</v>
      </c>
      <c r="P3" s="367" t="s">
        <v>128</v>
      </c>
      <c r="Q3" s="248" t="s">
        <v>129</v>
      </c>
      <c r="R3" s="250" t="s">
        <v>44</v>
      </c>
      <c r="S3" s="375" t="s">
        <v>182</v>
      </c>
      <c r="T3" s="373" t="s">
        <v>351</v>
      </c>
    </row>
    <row r="4" spans="1:20" s="342" customFormat="1" ht="16.5">
      <c r="A4" s="345" t="s">
        <v>309</v>
      </c>
      <c r="B4" s="342" t="s">
        <v>216</v>
      </c>
      <c r="C4" s="321">
        <f>6.88*37093.52</f>
        <v>255203.41759999999</v>
      </c>
      <c r="D4" s="348" t="s">
        <v>348</v>
      </c>
      <c r="E4" s="360" t="s">
        <v>356</v>
      </c>
      <c r="F4" s="273"/>
      <c r="G4" s="387" t="s">
        <v>505</v>
      </c>
      <c r="H4">
        <v>269913</v>
      </c>
      <c r="I4" s="273"/>
      <c r="J4" s="48">
        <v>225163</v>
      </c>
      <c r="K4" s="272"/>
      <c r="L4" s="272"/>
      <c r="M4">
        <v>338699</v>
      </c>
      <c r="N4" s="273"/>
      <c r="O4" s="348" t="str">
        <f>+Tabla1[[#This Row],[REALIZADO]]</f>
        <v>Cencomex</v>
      </c>
      <c r="P4" s="368">
        <f>+Tabla1[[#This Row],[MONTO NETO]]</f>
        <v>255203.41759999999</v>
      </c>
      <c r="Q4" s="273"/>
      <c r="R4" s="333"/>
      <c r="S4" s="376" t="str">
        <f>+Tabla1[[#This Row],[Línea]]</f>
        <v>Echosens</v>
      </c>
      <c r="T4" s="374">
        <f>+Tabla1[[#This Row],[MONTO NETO]]</f>
        <v>255203.41759999999</v>
      </c>
    </row>
    <row r="5" spans="1:20" s="342" customFormat="1" ht="16.5">
      <c r="A5" s="345" t="s">
        <v>309</v>
      </c>
      <c r="B5" s="361" t="s">
        <v>86</v>
      </c>
      <c r="C5" s="321">
        <v>1440000</v>
      </c>
      <c r="D5" s="348" t="s">
        <v>348</v>
      </c>
      <c r="E5" s="360" t="s">
        <v>350</v>
      </c>
      <c r="F5" s="273">
        <v>7328</v>
      </c>
      <c r="G5" s="387" t="s">
        <v>418</v>
      </c>
      <c r="H5">
        <v>266663</v>
      </c>
      <c r="I5" s="48">
        <v>916890</v>
      </c>
      <c r="J5" s="48">
        <v>218405</v>
      </c>
      <c r="K5" s="272"/>
      <c r="L5" s="272"/>
      <c r="M5">
        <v>338710</v>
      </c>
      <c r="N5" s="273"/>
      <c r="O5" s="348" t="str">
        <f>+Tabla1[[#This Row],[REALIZADO]]</f>
        <v>Cencomex</v>
      </c>
      <c r="P5" s="368">
        <f>+Tabla1[[#This Row],[MONTO NETO]]</f>
        <v>1440000</v>
      </c>
      <c r="Q5" s="273"/>
      <c r="R5" s="333"/>
      <c r="S5" s="376" t="str">
        <f>+Tabla1[[#This Row],[Línea]]</f>
        <v>Qcore</v>
      </c>
      <c r="T5" s="374">
        <f>+Tabla1[[#This Row],[MONTO NETO]]</f>
        <v>1440000</v>
      </c>
    </row>
    <row r="6" spans="1:20" s="342" customFormat="1" ht="16.5">
      <c r="A6" s="345" t="s">
        <v>309</v>
      </c>
      <c r="B6" s="361" t="s">
        <v>301</v>
      </c>
      <c r="C6" s="321">
        <v>483318</v>
      </c>
      <c r="D6" s="348" t="s">
        <v>348</v>
      </c>
      <c r="E6" s="360" t="s">
        <v>352</v>
      </c>
      <c r="F6" s="273"/>
      <c r="G6" s="388" t="s">
        <v>493</v>
      </c>
      <c r="H6">
        <v>269912</v>
      </c>
      <c r="I6" s="360"/>
      <c r="J6" s="48">
        <v>225164</v>
      </c>
      <c r="K6" s="272"/>
      <c r="L6" s="272"/>
      <c r="M6">
        <v>338700</v>
      </c>
      <c r="N6" s="273"/>
      <c r="O6" s="348" t="str">
        <f>+Tabla1[[#This Row],[REALIZADO]]</f>
        <v>Cencomex</v>
      </c>
      <c r="P6" s="368">
        <f>+Tabla1[[#This Row],[MONTO NETO]]</f>
        <v>483318</v>
      </c>
      <c r="Q6" s="273"/>
      <c r="R6" s="333"/>
      <c r="S6" s="376" t="str">
        <f>+Tabla1[[#This Row],[Línea]]</f>
        <v>Koelis</v>
      </c>
      <c r="T6" s="374">
        <f>+Tabla1[[#This Row],[MONTO NETO]]</f>
        <v>483318</v>
      </c>
    </row>
    <row r="7" spans="1:20" s="342" customFormat="1" ht="16.5">
      <c r="A7" s="345" t="s">
        <v>309</v>
      </c>
      <c r="B7" s="361" t="s">
        <v>325</v>
      </c>
      <c r="C7" s="321">
        <v>413413</v>
      </c>
      <c r="D7" s="348" t="s">
        <v>348</v>
      </c>
      <c r="E7" s="360" t="s">
        <v>358</v>
      </c>
      <c r="F7" s="273"/>
      <c r="G7" s="387" t="s">
        <v>496</v>
      </c>
      <c r="H7">
        <v>269943</v>
      </c>
      <c r="I7" t="s">
        <v>497</v>
      </c>
      <c r="J7" s="48">
        <v>225162</v>
      </c>
      <c r="K7" s="272"/>
      <c r="L7" s="272"/>
      <c r="M7">
        <v>338705</v>
      </c>
      <c r="N7" s="273"/>
      <c r="O7" s="348" t="str">
        <f>+Tabla1[[#This Row],[REALIZADO]]</f>
        <v>Cencomex</v>
      </c>
      <c r="P7" s="368">
        <f>+Tabla1[[#This Row],[MONTO NETO]]</f>
        <v>413413</v>
      </c>
      <c r="Q7" s="273"/>
      <c r="R7" s="333"/>
      <c r="S7" s="376" t="str">
        <f>+Tabla1[[#This Row],[Línea]]</f>
        <v>Quanta</v>
      </c>
      <c r="T7" s="374">
        <f>+Tabla1[[#This Row],[MONTO NETO]]</f>
        <v>413413</v>
      </c>
    </row>
    <row r="8" spans="1:20" s="342" customFormat="1" ht="16.5">
      <c r="A8" s="345" t="s">
        <v>309</v>
      </c>
      <c r="B8" s="362" t="s">
        <v>235</v>
      </c>
      <c r="C8" s="321">
        <v>4725514</v>
      </c>
      <c r="D8" s="348" t="s">
        <v>348</v>
      </c>
      <c r="E8" s="360" t="s">
        <v>354</v>
      </c>
      <c r="F8" s="273"/>
      <c r="G8" s="388" t="s">
        <v>494</v>
      </c>
      <c r="H8" s="436">
        <v>45376</v>
      </c>
      <c r="I8" t="s">
        <v>548</v>
      </c>
      <c r="J8">
        <v>280306</v>
      </c>
      <c r="K8" s="272"/>
      <c r="L8" s="272"/>
      <c r="M8">
        <v>338803</v>
      </c>
      <c r="N8" s="273"/>
      <c r="O8" s="348" t="str">
        <f>+Tabla1[[#This Row],[REALIZADO]]</f>
        <v>Cencomex</v>
      </c>
      <c r="P8" s="368">
        <f>+Tabla1[[#This Row],[MONTO NETO]]</f>
        <v>4725514</v>
      </c>
      <c r="Q8" s="273"/>
      <c r="R8" s="333"/>
      <c r="S8" s="376" t="str">
        <f>+Tabla1[[#This Row],[Línea]]</f>
        <v>Edap-TMS</v>
      </c>
      <c r="T8" s="374">
        <f>+Tabla1[[#This Row],[MONTO NETO]]</f>
        <v>4725514</v>
      </c>
    </row>
    <row r="9" spans="1:20" s="342" customFormat="1" ht="16.5">
      <c r="A9" s="345" t="s">
        <v>309</v>
      </c>
      <c r="B9" s="363" t="s">
        <v>235</v>
      </c>
      <c r="C9" s="321">
        <v>3055500</v>
      </c>
      <c r="D9" s="348" t="s">
        <v>348</v>
      </c>
      <c r="E9" s="360" t="s">
        <v>354</v>
      </c>
      <c r="F9" s="273"/>
      <c r="G9" s="388" t="s">
        <v>495</v>
      </c>
      <c r="H9" s="436">
        <v>45376</v>
      </c>
      <c r="I9" t="s">
        <v>549</v>
      </c>
      <c r="J9">
        <v>321679</v>
      </c>
      <c r="K9" s="272"/>
      <c r="L9" s="272"/>
      <c r="M9">
        <v>338804</v>
      </c>
      <c r="N9" s="273"/>
      <c r="O9" s="348" t="str">
        <f>+Tabla1[[#This Row],[REALIZADO]]</f>
        <v>Cencomex</v>
      </c>
      <c r="P9" s="368">
        <f>+Tabla1[[#This Row],[MONTO NETO]]</f>
        <v>3055500</v>
      </c>
      <c r="Q9" s="273"/>
      <c r="R9" s="333"/>
      <c r="S9" s="376" t="str">
        <f>+Tabla1[[#This Row],[Línea]]</f>
        <v>Edap-TMS</v>
      </c>
      <c r="T9" s="374">
        <f>+Tabla1[[#This Row],[MONTO NETO]]</f>
        <v>3055500</v>
      </c>
    </row>
    <row r="10" spans="1:20" ht="15.75" customHeight="1">
      <c r="A10" s="345"/>
      <c r="B10" s="393" t="s">
        <v>369</v>
      </c>
      <c r="C10" s="321">
        <v>386218</v>
      </c>
      <c r="D10" s="348" t="s">
        <v>348</v>
      </c>
      <c r="E10" s="360" t="s">
        <v>358</v>
      </c>
      <c r="F10" s="273"/>
      <c r="G10" s="338" t="s">
        <v>417</v>
      </c>
      <c r="H10"/>
      <c r="I10"/>
      <c r="J10" s="405"/>
      <c r="K10" s="272"/>
      <c r="L10" s="272"/>
      <c r="M10" s="48"/>
      <c r="N10" s="290"/>
      <c r="O10" s="322" t="str">
        <f>+Tabla1[[#This Row],[REALIZADO]]</f>
        <v>Cencomex</v>
      </c>
      <c r="P10" s="368">
        <f>+Tabla1[[#This Row],[MONTO NETO]]</f>
        <v>386218</v>
      </c>
      <c r="Q10" s="273"/>
      <c r="R10" s="390"/>
      <c r="S10" s="376" t="str">
        <f>+Tabla1[[#This Row],[Línea]]</f>
        <v>Quanta</v>
      </c>
      <c r="T10" s="374">
        <f>+Tabla1[[#This Row],[MONTO NETO]]</f>
        <v>386218</v>
      </c>
    </row>
    <row r="11" spans="1:20" s="358" customFormat="1" ht="16.5">
      <c r="A11" s="345" t="s">
        <v>309</v>
      </c>
      <c r="B11" s="361" t="s">
        <v>299</v>
      </c>
      <c r="C11" s="321">
        <f>9.54*36891.98</f>
        <v>351949.48920000001</v>
      </c>
      <c r="D11" s="348" t="s">
        <v>348</v>
      </c>
      <c r="E11" s="360" t="s">
        <v>358</v>
      </c>
      <c r="F11" s="273"/>
      <c r="G11" s="387" t="s">
        <v>424</v>
      </c>
      <c r="H11">
        <v>267854</v>
      </c>
      <c r="I11">
        <v>4500623348</v>
      </c>
      <c r="J11" s="410">
        <v>45356</v>
      </c>
      <c r="K11" s="99"/>
      <c r="L11">
        <v>1000190771</v>
      </c>
      <c r="M11">
        <v>338368</v>
      </c>
      <c r="N11" s="273"/>
      <c r="O11" s="348" t="str">
        <f>+Tabla1[[#This Row],[REALIZADO]]</f>
        <v>Cencomex</v>
      </c>
      <c r="P11" s="368">
        <f>+Tabla1[[#This Row],[MONTO NETO]]</f>
        <v>351949.48920000001</v>
      </c>
      <c r="Q11" s="272"/>
      <c r="R11" s="357"/>
      <c r="S11" s="376" t="str">
        <f>+Tabla1[[#This Row],[Línea]]</f>
        <v>Quanta</v>
      </c>
      <c r="T11" s="374">
        <f>+Tabla1[[#This Row],[MONTO NETO]]</f>
        <v>351949.48920000001</v>
      </c>
    </row>
    <row r="12" spans="1:20" s="342" customFormat="1" ht="16.5">
      <c r="A12" s="345"/>
      <c r="B12" s="348" t="s">
        <v>39</v>
      </c>
      <c r="C12" s="344"/>
      <c r="D12" s="348" t="s">
        <v>348</v>
      </c>
      <c r="E12" s="360" t="s">
        <v>355</v>
      </c>
      <c r="F12" s="330"/>
      <c r="G12" s="388" t="s">
        <v>372</v>
      </c>
      <c r="H12" s="338"/>
      <c r="I12"/>
      <c r="J12" s="402"/>
      <c r="K12" s="272"/>
      <c r="L12" s="99"/>
      <c r="M12" s="409"/>
      <c r="N12" s="290"/>
      <c r="O12" s="348" t="str">
        <f>+Tabla1[[#This Row],[REALIZADO]]</f>
        <v>Cencomex</v>
      </c>
      <c r="P12" s="368">
        <f>+Tabla1[[#This Row],[MONTO NETO]]</f>
        <v>0</v>
      </c>
      <c r="Q12" s="273"/>
      <c r="R12" s="333"/>
      <c r="S12" s="376" t="str">
        <f>+Tabla1[[#This Row],[Línea]]</f>
        <v>Rauland</v>
      </c>
      <c r="T12" s="374">
        <f>+Tabla1[[#This Row],[MONTO NETO]]</f>
        <v>0</v>
      </c>
    </row>
    <row r="13" spans="1:20" ht="16.5">
      <c r="A13" s="345"/>
      <c r="B13" s="348" t="s">
        <v>39</v>
      </c>
      <c r="C13" s="344"/>
      <c r="D13" s="348" t="s">
        <v>348</v>
      </c>
      <c r="E13" s="360" t="s">
        <v>357</v>
      </c>
      <c r="F13" s="330"/>
      <c r="G13" s="388" t="s">
        <v>362</v>
      </c>
      <c r="H13"/>
      <c r="I13" s="48"/>
      <c r="J13" s="409"/>
      <c r="K13" s="272"/>
      <c r="L13"/>
      <c r="M13" s="389"/>
      <c r="N13" s="326"/>
      <c r="O13" s="348" t="str">
        <f>+Tabla1[[#This Row],[REALIZADO]]</f>
        <v>Cencomex</v>
      </c>
      <c r="P13" s="368">
        <f>+Tabla1[[#This Row],[MONTO NETO]]</f>
        <v>0</v>
      </c>
      <c r="Q13" s="330"/>
      <c r="R13" s="334"/>
      <c r="S13" s="376" t="str">
        <f>+Tabla1[[#This Row],[Línea]]</f>
        <v>Elpas</v>
      </c>
      <c r="T13" s="374">
        <f>+Tabla1[[#This Row],[MONTO NETO]]</f>
        <v>0</v>
      </c>
    </row>
    <row r="14" spans="1:20" ht="16.5">
      <c r="A14" s="345" t="s">
        <v>309</v>
      </c>
      <c r="B14" s="48" t="s">
        <v>371</v>
      </c>
      <c r="C14" s="321">
        <v>5139024</v>
      </c>
      <c r="D14" s="348" t="s">
        <v>348</v>
      </c>
      <c r="E14" s="360" t="s">
        <v>355</v>
      </c>
      <c r="F14" s="330"/>
      <c r="G14" s="364" t="s">
        <v>470</v>
      </c>
      <c r="H14">
        <v>269609</v>
      </c>
      <c r="I14" t="s">
        <v>471</v>
      </c>
      <c r="J14" s="48">
        <v>221798</v>
      </c>
      <c r="K14" s="272"/>
      <c r="L14" s="272"/>
      <c r="M14">
        <v>338711</v>
      </c>
      <c r="N14" s="290"/>
      <c r="O14" s="348" t="str">
        <f>+Tabla1[[#This Row],[REALIZADO]]</f>
        <v>Cencomex</v>
      </c>
      <c r="P14" s="368">
        <f>+Tabla1[[#This Row],[MONTO NETO]]</f>
        <v>5139024</v>
      </c>
      <c r="Q14" s="273"/>
      <c r="R14" s="333"/>
      <c r="S14" s="376" t="str">
        <f>+Tabla1[[#This Row],[Línea]]</f>
        <v>Rauland</v>
      </c>
      <c r="T14" s="374">
        <f>+Tabla1[[#This Row],[MONTO NETO]]</f>
        <v>5139024</v>
      </c>
    </row>
    <row r="15" spans="1:20" ht="16.5">
      <c r="A15" s="345" t="s">
        <v>309</v>
      </c>
      <c r="B15" s="342" t="s">
        <v>63</v>
      </c>
      <c r="C15" s="321">
        <f>11*37050.6</f>
        <v>407556.6</v>
      </c>
      <c r="D15" s="290" t="s">
        <v>348</v>
      </c>
      <c r="E15" s="360" t="s">
        <v>358</v>
      </c>
      <c r="F15" s="273"/>
      <c r="G15" s="387" t="s">
        <v>534</v>
      </c>
      <c r="H15">
        <v>269915</v>
      </c>
      <c r="I15" s="393" t="s">
        <v>502</v>
      </c>
      <c r="J15" s="48">
        <v>225337</v>
      </c>
      <c r="K15" s="403"/>
      <c r="L15" s="403"/>
      <c r="M15">
        <v>338983</v>
      </c>
      <c r="N15" s="290"/>
      <c r="O15" s="322" t="str">
        <f>+Tabla1[[#This Row],[REALIZADO]]</f>
        <v>Cencomex</v>
      </c>
      <c r="P15" s="368">
        <f>+Tabla1[[#This Row],[MONTO NETO]]</f>
        <v>407556.6</v>
      </c>
      <c r="Q15" s="273"/>
      <c r="R15" s="390"/>
      <c r="S15" s="376" t="str">
        <f>+Tabla1[[#This Row],[Línea]]</f>
        <v>Quanta</v>
      </c>
      <c r="T15" s="374">
        <f>+Tabla1[[#This Row],[MONTO NETO]]</f>
        <v>407556.6</v>
      </c>
    </row>
    <row r="16" spans="1:20" s="389" customFormat="1">
      <c r="A16" s="323"/>
      <c r="B16" s="342" t="s">
        <v>393</v>
      </c>
      <c r="C16" s="321">
        <v>749428</v>
      </c>
      <c r="D16" s="290" t="s">
        <v>344</v>
      </c>
      <c r="E16" s="360" t="s">
        <v>355</v>
      </c>
      <c r="F16" s="273"/>
      <c r="G16" s="273"/>
      <c r="H16" s="272"/>
      <c r="I16" s="273"/>
      <c r="J16" s="273"/>
      <c r="K16" s="272"/>
      <c r="L16" s="272"/>
      <c r="M16" s="401"/>
      <c r="N16" s="290"/>
      <c r="O16" s="322" t="str">
        <f>+Tabla1[[#This Row],[REALIZADO]]</f>
        <v>C Alfaro</v>
      </c>
      <c r="P16" s="368">
        <f>+Tabla1[[#This Row],[MONTO NETO]]</f>
        <v>749428</v>
      </c>
      <c r="Q16" s="273"/>
      <c r="R16" s="390"/>
      <c r="S16" s="376" t="str">
        <f>+Tabla1[[#This Row],[Línea]]</f>
        <v>Rauland</v>
      </c>
      <c r="T16" s="374">
        <f>+Tabla1[[#This Row],[MONTO NETO]]</f>
        <v>749428</v>
      </c>
    </row>
    <row r="17" spans="1:20" s="389" customFormat="1" ht="16.5">
      <c r="A17" s="345" t="s">
        <v>309</v>
      </c>
      <c r="B17" s="361" t="s">
        <v>340</v>
      </c>
      <c r="C17" s="321">
        <f>650*1059.26</f>
        <v>688519</v>
      </c>
      <c r="D17" s="290" t="s">
        <v>348</v>
      </c>
      <c r="E17" s="360" t="s">
        <v>354</v>
      </c>
      <c r="F17" s="273"/>
      <c r="G17" s="273" t="s">
        <v>516</v>
      </c>
      <c r="H17">
        <v>269914</v>
      </c>
      <c r="I17" s="273" t="s">
        <v>498</v>
      </c>
      <c r="J17" s="48">
        <v>225168</v>
      </c>
      <c r="K17" s="272"/>
      <c r="L17" s="272"/>
      <c r="M17">
        <v>338703</v>
      </c>
      <c r="N17" s="290"/>
      <c r="O17" s="322" t="str">
        <f>+Tabla1[[#This Row],[REALIZADO]]</f>
        <v>Cencomex</v>
      </c>
      <c r="P17" s="368">
        <f>+Tabla1[[#This Row],[MONTO NETO]]</f>
        <v>688519</v>
      </c>
      <c r="Q17" s="273"/>
      <c r="R17" s="390"/>
      <c r="S17" s="376" t="str">
        <f>+Tabla1[[#This Row],[Línea]]</f>
        <v>Edap-TMS</v>
      </c>
      <c r="T17" s="374">
        <f>+Tabla1[[#This Row],[MONTO NETO]]</f>
        <v>688519</v>
      </c>
    </row>
    <row r="18" spans="1:20" s="389" customFormat="1" ht="16.5">
      <c r="A18" s="345" t="s">
        <v>309</v>
      </c>
      <c r="B18" s="399" t="s">
        <v>419</v>
      </c>
      <c r="C18" s="400">
        <v>2200000</v>
      </c>
      <c r="D18" s="290" t="s">
        <v>348</v>
      </c>
      <c r="E18" s="360" t="s">
        <v>356</v>
      </c>
      <c r="F18" s="273">
        <v>7236</v>
      </c>
      <c r="G18" s="273" t="s">
        <v>435</v>
      </c>
      <c r="H18">
        <v>267201</v>
      </c>
      <c r="I18" s="48"/>
      <c r="J18" s="48"/>
      <c r="K18" s="273"/>
      <c r="L18" s="273"/>
      <c r="M18">
        <v>336943</v>
      </c>
      <c r="N18" s="290"/>
      <c r="O18" s="322" t="str">
        <f>+Tabla1[[#This Row],[REALIZADO]]</f>
        <v>Cencomex</v>
      </c>
      <c r="P18" s="368">
        <f>+Tabla1[[#This Row],[MONTO NETO]]</f>
        <v>2200000</v>
      </c>
      <c r="Q18" s="273"/>
      <c r="R18" s="390"/>
      <c r="S18" s="376" t="str">
        <f>+Tabla1[[#This Row],[Línea]]</f>
        <v>Echosens</v>
      </c>
      <c r="T18" s="374">
        <f>+Tabla1[[#This Row],[MONTO NETO]]</f>
        <v>2200000</v>
      </c>
    </row>
    <row r="19" spans="1:20" s="389" customFormat="1" ht="16.5">
      <c r="A19" s="345" t="s">
        <v>309</v>
      </c>
      <c r="B19" s="399" t="s">
        <v>340</v>
      </c>
      <c r="C19" s="400">
        <v>1441539</v>
      </c>
      <c r="D19" s="290" t="s">
        <v>348</v>
      </c>
      <c r="E19" s="360" t="s">
        <v>355</v>
      </c>
      <c r="F19" s="407"/>
      <c r="G19" s="273" t="s">
        <v>421</v>
      </c>
      <c r="H19" s="48">
        <v>267528</v>
      </c>
      <c r="I19" s="273" t="s">
        <v>487</v>
      </c>
      <c r="J19" s="48">
        <v>219280</v>
      </c>
      <c r="K19" s="273"/>
      <c r="L19" s="273"/>
      <c r="M19">
        <v>338187</v>
      </c>
      <c r="N19" s="290"/>
      <c r="O19" s="322" t="str">
        <f>+Tabla1[[#This Row],[REALIZADO]]</f>
        <v>Cencomex</v>
      </c>
      <c r="P19" s="368">
        <f>+Tabla1[[#This Row],[MONTO NETO]]</f>
        <v>1441539</v>
      </c>
      <c r="Q19" s="273"/>
      <c r="R19" s="390"/>
      <c r="S19" s="376" t="str">
        <f>+Tabla1[[#This Row],[Línea]]</f>
        <v>Rauland</v>
      </c>
      <c r="T19" s="374">
        <f>+Tabla1[[#This Row],[MONTO NETO]]</f>
        <v>1441539</v>
      </c>
    </row>
    <row r="20" spans="1:20" s="389" customFormat="1" ht="16.5">
      <c r="A20" s="345" t="s">
        <v>309</v>
      </c>
      <c r="B20" s="399" t="s">
        <v>332</v>
      </c>
      <c r="C20" s="400">
        <v>309270</v>
      </c>
      <c r="D20" s="290" t="s">
        <v>422</v>
      </c>
      <c r="E20" s="360" t="s">
        <v>350</v>
      </c>
      <c r="F20" s="408">
        <v>7201</v>
      </c>
      <c r="G20" s="273" t="s">
        <v>423</v>
      </c>
      <c r="H20" s="48">
        <v>267856</v>
      </c>
      <c r="I20" s="48" t="s">
        <v>452</v>
      </c>
      <c r="J20" s="273">
        <v>219726</v>
      </c>
      <c r="K20" s="273"/>
      <c r="L20" s="273"/>
      <c r="M20">
        <v>338982</v>
      </c>
      <c r="N20" s="290"/>
      <c r="O20" s="322" t="str">
        <f>+Tabla1[[#This Row],[REALIZADO]]</f>
        <v>B Bacian</v>
      </c>
      <c r="P20" s="368">
        <f>+Tabla1[[#This Row],[MONTO NETO]]</f>
        <v>309270</v>
      </c>
      <c r="Q20" s="273"/>
      <c r="R20" s="390"/>
      <c r="S20" s="376" t="str">
        <f>+Tabla1[[#This Row],[Línea]]</f>
        <v>Qcore</v>
      </c>
      <c r="T20" s="374">
        <f>+Tabla1[[#This Row],[MONTO NETO]]</f>
        <v>309270</v>
      </c>
    </row>
    <row r="21" spans="1:20" s="389" customFormat="1" ht="16.5">
      <c r="A21" s="345" t="s">
        <v>309</v>
      </c>
      <c r="B21" s="361" t="s">
        <v>406</v>
      </c>
      <c r="C21" s="321">
        <v>295000</v>
      </c>
      <c r="D21" s="290" t="s">
        <v>348</v>
      </c>
      <c r="E21" s="360" t="s">
        <v>361</v>
      </c>
      <c r="F21" s="273">
        <v>7004</v>
      </c>
      <c r="G21" s="273" t="s">
        <v>425</v>
      </c>
      <c r="H21">
        <v>268356</v>
      </c>
      <c r="I21" t="s">
        <v>426</v>
      </c>
      <c r="J21" s="273">
        <v>220462</v>
      </c>
      <c r="K21" s="273"/>
      <c r="L21" s="273"/>
      <c r="M21" s="48">
        <v>336841</v>
      </c>
      <c r="N21" s="290"/>
      <c r="O21" s="322" t="str">
        <f>+Tabla1[[#This Row],[REALIZADO]]</f>
        <v>Cencomex</v>
      </c>
      <c r="P21" s="368">
        <f>+Tabla1[[#This Row],[MONTO NETO]]</f>
        <v>295000</v>
      </c>
      <c r="Q21" s="273"/>
      <c r="R21" s="390"/>
      <c r="S21" s="376" t="str">
        <f>+Tabla1[[#This Row],[Línea]]</f>
        <v>Smiths Medical</v>
      </c>
      <c r="T21" s="374">
        <f>+Tabla1[[#This Row],[MONTO NETO]]</f>
        <v>295000</v>
      </c>
    </row>
    <row r="22" spans="1:20" s="389" customFormat="1" ht="16.5">
      <c r="A22" s="345" t="s">
        <v>309</v>
      </c>
      <c r="B22" s="399" t="s">
        <v>428</v>
      </c>
      <c r="C22" s="321">
        <v>2407490</v>
      </c>
      <c r="D22" s="290" t="s">
        <v>347</v>
      </c>
      <c r="E22" s="360" t="s">
        <v>358</v>
      </c>
      <c r="F22" s="48">
        <v>7026</v>
      </c>
      <c r="G22" s="273" t="s">
        <v>430</v>
      </c>
      <c r="H22" s="48">
        <v>265618</v>
      </c>
      <c r="I22" t="s">
        <v>431</v>
      </c>
      <c r="J22" s="273">
        <v>217091</v>
      </c>
      <c r="K22" s="273"/>
      <c r="L22" s="273"/>
      <c r="M22">
        <v>337195</v>
      </c>
      <c r="N22" s="290"/>
      <c r="O22" s="322" t="str">
        <f>+Tabla1[[#This Row],[REALIZADO]]</f>
        <v>J Fernandez</v>
      </c>
      <c r="P22" s="368">
        <f>+Tabla1[[#This Row],[MONTO NETO]]</f>
        <v>2407490</v>
      </c>
      <c r="Q22" s="273"/>
      <c r="R22" s="390"/>
      <c r="S22" s="376" t="str">
        <f>+Tabla1[[#This Row],[Línea]]</f>
        <v>Quanta</v>
      </c>
      <c r="T22" s="374">
        <f>+Tabla1[[#This Row],[MONTO NETO]]</f>
        <v>2407490</v>
      </c>
    </row>
    <row r="23" spans="1:20" s="389" customFormat="1" ht="16.5">
      <c r="A23" s="345" t="s">
        <v>309</v>
      </c>
      <c r="B23" s="399" t="s">
        <v>118</v>
      </c>
      <c r="C23" s="400">
        <v>1403899</v>
      </c>
      <c r="D23" s="290" t="s">
        <v>346</v>
      </c>
      <c r="E23" s="360" t="s">
        <v>361</v>
      </c>
      <c r="F23" s="273">
        <v>72415</v>
      </c>
      <c r="G23" s="273" t="s">
        <v>438</v>
      </c>
      <c r="H23">
        <v>268406</v>
      </c>
      <c r="I23" s="48">
        <v>36188</v>
      </c>
      <c r="J23" s="273">
        <v>220511</v>
      </c>
      <c r="K23" s="273"/>
      <c r="L23" s="273"/>
      <c r="M23">
        <v>338097</v>
      </c>
      <c r="N23" s="290"/>
      <c r="O23" s="322" t="str">
        <f>+Tabla1[[#This Row],[REALIZADO]]</f>
        <v>P Valencia</v>
      </c>
      <c r="P23" s="368">
        <f>+Tabla1[[#This Row],[MONTO NETO]]</f>
        <v>1403899</v>
      </c>
      <c r="Q23" s="273"/>
      <c r="R23" s="390"/>
      <c r="S23" s="376" t="str">
        <f>+Tabla1[[#This Row],[Línea]]</f>
        <v>Smiths Medical</v>
      </c>
      <c r="T23" s="374">
        <f>+Tabla1[[#This Row],[MONTO NETO]]</f>
        <v>1403899</v>
      </c>
    </row>
    <row r="24" spans="1:20" s="389" customFormat="1" ht="16.5">
      <c r="A24" s="345" t="s">
        <v>309</v>
      </c>
      <c r="B24" s="399" t="s">
        <v>118</v>
      </c>
      <c r="C24" s="400">
        <v>382156</v>
      </c>
      <c r="D24" s="290" t="s">
        <v>346</v>
      </c>
      <c r="E24" s="360" t="s">
        <v>361</v>
      </c>
      <c r="F24" s="273">
        <v>72418</v>
      </c>
      <c r="G24" s="273" t="s">
        <v>439</v>
      </c>
      <c r="H24">
        <v>268405</v>
      </c>
      <c r="I24" s="48">
        <v>36048</v>
      </c>
      <c r="J24" s="273">
        <v>220514</v>
      </c>
      <c r="K24" s="273"/>
      <c r="L24" s="273"/>
      <c r="M24">
        <v>338098</v>
      </c>
      <c r="N24" s="290"/>
      <c r="O24" s="322" t="str">
        <f>+Tabla1[[#This Row],[REALIZADO]]</f>
        <v>P Valencia</v>
      </c>
      <c r="P24" s="368">
        <f>+Tabla1[[#This Row],[MONTO NETO]]</f>
        <v>382156</v>
      </c>
      <c r="Q24" s="273"/>
      <c r="R24" s="390"/>
      <c r="S24" s="376" t="str">
        <f>+Tabla1[[#This Row],[Línea]]</f>
        <v>Smiths Medical</v>
      </c>
      <c r="T24" s="374">
        <f>+Tabla1[[#This Row],[MONTO NETO]]</f>
        <v>382156</v>
      </c>
    </row>
    <row r="25" spans="1:20" s="389" customFormat="1" ht="16.5">
      <c r="A25" s="345" t="s">
        <v>309</v>
      </c>
      <c r="B25" s="399" t="s">
        <v>86</v>
      </c>
      <c r="C25" s="400">
        <v>837672</v>
      </c>
      <c r="D25" s="290" t="s">
        <v>346</v>
      </c>
      <c r="E25" s="360" t="s">
        <v>361</v>
      </c>
      <c r="F25" s="273" t="s">
        <v>440</v>
      </c>
      <c r="G25" s="273" t="s">
        <v>441</v>
      </c>
      <c r="H25">
        <v>268407</v>
      </c>
      <c r="I25">
        <v>916736</v>
      </c>
      <c r="J25" s="273">
        <v>220510</v>
      </c>
      <c r="K25" s="273"/>
      <c r="L25" s="273"/>
      <c r="M25">
        <v>338707</v>
      </c>
      <c r="N25" s="290"/>
      <c r="O25" s="322" t="str">
        <f>+Tabla1[[#This Row],[REALIZADO]]</f>
        <v>P Valencia</v>
      </c>
      <c r="P25" s="368">
        <f>+Tabla1[[#This Row],[MONTO NETO]]</f>
        <v>837672</v>
      </c>
      <c r="Q25" s="273"/>
      <c r="R25" s="390"/>
      <c r="S25" s="376" t="str">
        <f>+Tabla1[[#This Row],[Línea]]</f>
        <v>Smiths Medical</v>
      </c>
      <c r="T25" s="374">
        <f>+Tabla1[[#This Row],[MONTO NETO]]</f>
        <v>837672</v>
      </c>
    </row>
    <row r="26" spans="1:20" s="389" customFormat="1" ht="16.5">
      <c r="A26" s="345"/>
      <c r="B26" s="399" t="s">
        <v>319</v>
      </c>
      <c r="C26" s="400"/>
      <c r="D26" s="290" t="s">
        <v>345</v>
      </c>
      <c r="E26" s="360" t="s">
        <v>355</v>
      </c>
      <c r="F26" s="48">
        <v>7523</v>
      </c>
      <c r="G26" s="387" t="s">
        <v>442</v>
      </c>
      <c r="H26">
        <v>268432</v>
      </c>
      <c r="I26" s="48" t="s">
        <v>434</v>
      </c>
      <c r="J26" s="411">
        <v>45362</v>
      </c>
      <c r="K26" s="273"/>
      <c r="L26" s="273"/>
      <c r="M26" s="48"/>
      <c r="N26" s="273" t="s">
        <v>453</v>
      </c>
      <c r="O26" s="322" t="str">
        <f>+Tabla1[[#This Row],[REALIZADO]]</f>
        <v>A Yañez</v>
      </c>
      <c r="P26" s="368">
        <f>+Tabla1[[#This Row],[MONTO NETO]]</f>
        <v>0</v>
      </c>
      <c r="Q26" s="273"/>
      <c r="R26" s="390"/>
      <c r="S26" s="376" t="str">
        <f>+Tabla1[[#This Row],[Línea]]</f>
        <v>Rauland</v>
      </c>
      <c r="T26" s="374">
        <f>+Tabla1[[#This Row],[MONTO NETO]]</f>
        <v>0</v>
      </c>
    </row>
    <row r="27" spans="1:20" s="389" customFormat="1" ht="16.5">
      <c r="A27" s="345"/>
      <c r="B27" s="399" t="s">
        <v>319</v>
      </c>
      <c r="C27" s="400"/>
      <c r="D27" s="290" t="s">
        <v>345</v>
      </c>
      <c r="E27" s="360" t="s">
        <v>355</v>
      </c>
      <c r="F27" s="273">
        <v>7522</v>
      </c>
      <c r="G27" s="273" t="s">
        <v>443</v>
      </c>
      <c r="H27">
        <v>268433</v>
      </c>
      <c r="I27" s="48" t="s">
        <v>434</v>
      </c>
      <c r="J27" s="411">
        <v>45362</v>
      </c>
      <c r="K27" s="273"/>
      <c r="L27" s="273"/>
      <c r="M27" s="48"/>
      <c r="N27" s="273" t="s">
        <v>453</v>
      </c>
      <c r="O27" s="322" t="str">
        <f>+Tabla1[[#This Row],[REALIZADO]]</f>
        <v>A Yañez</v>
      </c>
      <c r="P27" s="368">
        <f>+Tabla1[[#This Row],[MONTO NETO]]</f>
        <v>0</v>
      </c>
      <c r="Q27" s="273"/>
      <c r="R27" s="390"/>
      <c r="S27" s="376" t="str">
        <f>+Tabla1[[#This Row],[Línea]]</f>
        <v>Rauland</v>
      </c>
      <c r="T27" s="374">
        <f>+Tabla1[[#This Row],[MONTO NETO]]</f>
        <v>0</v>
      </c>
    </row>
    <row r="28" spans="1:20" s="389" customFormat="1" ht="16.5">
      <c r="A28" s="345" t="s">
        <v>309</v>
      </c>
      <c r="B28" s="361" t="s">
        <v>444</v>
      </c>
      <c r="C28" s="321">
        <v>677274</v>
      </c>
      <c r="D28" s="290" t="s">
        <v>344</v>
      </c>
      <c r="E28" s="360" t="s">
        <v>361</v>
      </c>
      <c r="F28" s="273">
        <v>7134</v>
      </c>
      <c r="G28" s="273" t="s">
        <v>446</v>
      </c>
      <c r="H28">
        <v>268436</v>
      </c>
      <c r="I28" s="273" t="s">
        <v>447</v>
      </c>
      <c r="J28" s="273">
        <v>220519</v>
      </c>
      <c r="K28" s="273"/>
      <c r="L28" s="273"/>
      <c r="M28">
        <v>338186</v>
      </c>
      <c r="N28" s="290"/>
      <c r="O28" s="322" t="str">
        <f>+Tabla1[[#This Row],[REALIZADO]]</f>
        <v>C Alfaro</v>
      </c>
      <c r="P28" s="368"/>
      <c r="Q28" s="273"/>
      <c r="R28" s="390"/>
      <c r="S28" s="376" t="str">
        <f>+Tabla1[[#This Row],[Línea]]</f>
        <v>Smiths Medical</v>
      </c>
      <c r="T28" s="374">
        <f>+Tabla1[[#This Row],[MONTO NETO]]</f>
        <v>677274</v>
      </c>
    </row>
    <row r="29" spans="1:20" s="389" customFormat="1" ht="16.5">
      <c r="A29" s="345" t="s">
        <v>309</v>
      </c>
      <c r="B29" s="361" t="s">
        <v>397</v>
      </c>
      <c r="C29" s="321">
        <v>480000</v>
      </c>
      <c r="D29" s="290" t="s">
        <v>422</v>
      </c>
      <c r="E29" s="360" t="s">
        <v>350</v>
      </c>
      <c r="F29" s="273" t="s">
        <v>450</v>
      </c>
      <c r="G29" s="273" t="s">
        <v>451</v>
      </c>
      <c r="H29" s="48">
        <v>268743</v>
      </c>
      <c r="I29" s="273">
        <v>29</v>
      </c>
      <c r="J29" s="273">
        <v>221093</v>
      </c>
      <c r="K29" s="273"/>
      <c r="L29" s="273"/>
      <c r="M29">
        <v>338984</v>
      </c>
      <c r="N29" s="406">
        <v>334950</v>
      </c>
      <c r="O29" s="322" t="str">
        <f>+Tabla1[[#This Row],[REALIZADO]]</f>
        <v>B Bacian</v>
      </c>
      <c r="P29" s="368"/>
      <c r="Q29" s="273"/>
      <c r="R29" s="390"/>
      <c r="S29" s="376" t="str">
        <f>+Tabla1[[#This Row],[Línea]]</f>
        <v>Qcore</v>
      </c>
      <c r="T29" s="374">
        <f>+Tabla1[[#This Row],[MONTO NETO]]</f>
        <v>480000</v>
      </c>
    </row>
    <row r="30" spans="1:20" s="389" customFormat="1" ht="16.5">
      <c r="A30" s="345" t="s">
        <v>309</v>
      </c>
      <c r="B30" s="361" t="s">
        <v>406</v>
      </c>
      <c r="C30" s="321">
        <v>2200000</v>
      </c>
      <c r="D30" s="290" t="s">
        <v>348</v>
      </c>
      <c r="E30" s="360" t="s">
        <v>356</v>
      </c>
      <c r="F30" s="273">
        <v>7500</v>
      </c>
      <c r="G30" s="273" t="s">
        <v>455</v>
      </c>
      <c r="H30">
        <v>269047</v>
      </c>
      <c r="I30" t="s">
        <v>454</v>
      </c>
      <c r="J30" s="273">
        <v>221337</v>
      </c>
      <c r="K30" s="273"/>
      <c r="L30" s="273"/>
      <c r="M30">
        <v>338724</v>
      </c>
      <c r="N30" s="406"/>
      <c r="O30" s="322" t="str">
        <f>+Tabla1[[#This Row],[REALIZADO]]</f>
        <v>Cencomex</v>
      </c>
      <c r="P30" s="368"/>
      <c r="Q30" s="273"/>
      <c r="R30" s="390"/>
      <c r="S30" s="376" t="str">
        <f>+Tabla1[[#This Row],[Línea]]</f>
        <v>Echosens</v>
      </c>
      <c r="T30" s="374">
        <f>+Tabla1[[#This Row],[MONTO NETO]]</f>
        <v>2200000</v>
      </c>
    </row>
    <row r="31" spans="1:20" s="389" customFormat="1" ht="16.5">
      <c r="A31" s="345" t="s">
        <v>309</v>
      </c>
      <c r="B31" s="361" t="s">
        <v>332</v>
      </c>
      <c r="C31" s="321">
        <v>4203300</v>
      </c>
      <c r="D31" s="290" t="s">
        <v>348</v>
      </c>
      <c r="E31" s="360" t="s">
        <v>358</v>
      </c>
      <c r="F31" s="273"/>
      <c r="G31" s="273" t="s">
        <v>456</v>
      </c>
      <c r="H31">
        <v>269099</v>
      </c>
      <c r="I31" t="s">
        <v>457</v>
      </c>
      <c r="J31" s="273">
        <v>221338</v>
      </c>
      <c r="K31" s="273"/>
      <c r="L31" s="273"/>
      <c r="M31">
        <v>338185</v>
      </c>
      <c r="N31" s="290"/>
      <c r="O31" s="322" t="str">
        <f>+Tabla1[[#This Row],[REALIZADO]]</f>
        <v>Cencomex</v>
      </c>
      <c r="P31" s="368"/>
      <c r="Q31" s="273"/>
      <c r="R31" s="390"/>
      <c r="S31" s="376" t="str">
        <f>+Tabla1[[#This Row],[Línea]]</f>
        <v>Quanta</v>
      </c>
      <c r="T31" s="374">
        <f>+Tabla1[[#This Row],[MONTO NETO]]</f>
        <v>4203300</v>
      </c>
    </row>
    <row r="32" spans="1:20" s="389" customFormat="1" ht="16.5">
      <c r="A32" s="345" t="s">
        <v>309</v>
      </c>
      <c r="B32" s="361" t="s">
        <v>311</v>
      </c>
      <c r="C32" s="321">
        <v>241500</v>
      </c>
      <c r="D32" s="290" t="s">
        <v>348</v>
      </c>
      <c r="E32" s="360" t="s">
        <v>355</v>
      </c>
      <c r="F32" s="273">
        <v>7218</v>
      </c>
      <c r="G32" s="273" t="s">
        <v>458</v>
      </c>
      <c r="H32" s="79">
        <v>269194</v>
      </c>
      <c r="I32" s="48" t="s">
        <v>537</v>
      </c>
      <c r="J32">
        <v>225475</v>
      </c>
      <c r="K32" s="273"/>
      <c r="L32" s="273"/>
      <c r="M32">
        <v>339106</v>
      </c>
      <c r="N32" s="290"/>
      <c r="O32" s="322" t="str">
        <f>+Tabla1[[#This Row],[REALIZADO]]</f>
        <v>Cencomex</v>
      </c>
      <c r="P32" s="368"/>
      <c r="Q32" s="273"/>
      <c r="R32" s="390"/>
      <c r="S32" s="376" t="str">
        <f>+Tabla1[[#This Row],[Línea]]</f>
        <v>Rauland</v>
      </c>
      <c r="T32" s="374">
        <f>+Tabla1[[#This Row],[MONTO NETO]]</f>
        <v>241500</v>
      </c>
    </row>
    <row r="33" spans="1:20" s="389" customFormat="1" ht="16.5">
      <c r="A33" s="345" t="s">
        <v>309</v>
      </c>
      <c r="B33" s="361" t="s">
        <v>118</v>
      </c>
      <c r="C33" s="321">
        <v>930000</v>
      </c>
      <c r="D33" s="290" t="s">
        <v>348</v>
      </c>
      <c r="E33" s="360" t="s">
        <v>358</v>
      </c>
      <c r="F33" s="273"/>
      <c r="G33" s="273" t="s">
        <v>461</v>
      </c>
      <c r="H33">
        <v>269358</v>
      </c>
      <c r="I33" s="48">
        <v>36778</v>
      </c>
      <c r="J33" s="273">
        <v>221501</v>
      </c>
      <c r="K33" s="273"/>
      <c r="L33" s="273"/>
      <c r="M33">
        <v>338752</v>
      </c>
      <c r="N33" s="290"/>
      <c r="O33" s="322" t="str">
        <f>+Tabla1[[#This Row],[REALIZADO]]</f>
        <v>Cencomex</v>
      </c>
      <c r="P33" s="368"/>
      <c r="Q33" s="273"/>
      <c r="R33" s="390"/>
      <c r="S33" s="376" t="str">
        <f>+Tabla1[[#This Row],[Línea]]</f>
        <v>Quanta</v>
      </c>
      <c r="T33" s="374">
        <f>+Tabla1[[#This Row],[MONTO NETO]]</f>
        <v>930000</v>
      </c>
    </row>
    <row r="34" spans="1:20" s="389" customFormat="1" ht="16.5">
      <c r="A34" s="345" t="s">
        <v>309</v>
      </c>
      <c r="B34" s="361" t="s">
        <v>463</v>
      </c>
      <c r="C34" s="321">
        <v>2142900</v>
      </c>
      <c r="D34" s="290" t="s">
        <v>348</v>
      </c>
      <c r="E34" s="360" t="s">
        <v>358</v>
      </c>
      <c r="F34" s="273">
        <v>7065</v>
      </c>
      <c r="G34" s="273" t="s">
        <v>464</v>
      </c>
      <c r="H34">
        <v>269125</v>
      </c>
      <c r="I34" t="s">
        <v>465</v>
      </c>
      <c r="J34" s="273">
        <v>221233</v>
      </c>
      <c r="K34" s="273"/>
      <c r="L34" s="273"/>
      <c r="M34" s="360" t="s">
        <v>490</v>
      </c>
      <c r="N34" s="290"/>
      <c r="O34" s="322" t="str">
        <f>+Tabla1[[#This Row],[REALIZADO]]</f>
        <v>Cencomex</v>
      </c>
      <c r="P34" s="368"/>
      <c r="Q34" s="273"/>
      <c r="R34" s="390"/>
      <c r="S34" s="376" t="str">
        <f>+Tabla1[[#This Row],[Línea]]</f>
        <v>Quanta</v>
      </c>
      <c r="T34" s="374">
        <f>+Tabla1[[#This Row],[MONTO NETO]]</f>
        <v>2142900</v>
      </c>
    </row>
    <row r="35" spans="1:20" s="389" customFormat="1" ht="16.5">
      <c r="A35" s="345" t="s">
        <v>309</v>
      </c>
      <c r="B35" s="361" t="s">
        <v>472</v>
      </c>
      <c r="C35" s="321">
        <v>6942000</v>
      </c>
      <c r="D35" s="290" t="s">
        <v>348</v>
      </c>
      <c r="E35" s="360" t="s">
        <v>356</v>
      </c>
      <c r="F35" s="273">
        <v>7802</v>
      </c>
      <c r="G35" s="273" t="s">
        <v>474</v>
      </c>
      <c r="H35">
        <v>269611</v>
      </c>
      <c r="I35" t="s">
        <v>475</v>
      </c>
      <c r="J35" s="273">
        <v>221787</v>
      </c>
      <c r="K35" s="273"/>
      <c r="L35" s="273"/>
      <c r="M35">
        <v>338713</v>
      </c>
      <c r="N35" s="290"/>
      <c r="O35" s="322" t="str">
        <f>+Tabla1[[#This Row],[REALIZADO]]</f>
        <v>Cencomex</v>
      </c>
      <c r="P35" s="368"/>
      <c r="Q35" s="273"/>
      <c r="R35" s="390"/>
      <c r="S35" s="376" t="str">
        <f>+Tabla1[[#This Row],[Línea]]</f>
        <v>Echosens</v>
      </c>
      <c r="T35" s="374">
        <f>+Tabla1[[#This Row],[MONTO NETO]]</f>
        <v>6942000</v>
      </c>
    </row>
    <row r="36" spans="1:20" s="389" customFormat="1" ht="16.5">
      <c r="A36" s="345" t="s">
        <v>309</v>
      </c>
      <c r="B36" s="361" t="s">
        <v>311</v>
      </c>
      <c r="C36" s="321">
        <v>3495600</v>
      </c>
      <c r="D36" s="290" t="s">
        <v>343</v>
      </c>
      <c r="E36" s="360" t="s">
        <v>355</v>
      </c>
      <c r="F36" s="273"/>
      <c r="G36" s="273" t="s">
        <v>477</v>
      </c>
      <c r="H36">
        <v>269612</v>
      </c>
      <c r="I36" t="s">
        <v>478</v>
      </c>
      <c r="J36" s="273">
        <v>225086</v>
      </c>
      <c r="K36" s="273"/>
      <c r="L36" s="273"/>
      <c r="M36">
        <v>338716</v>
      </c>
      <c r="N36" s="290"/>
      <c r="O36" s="322" t="str">
        <f>+Tabla1[[#This Row],[REALIZADO]]</f>
        <v>C Quiñones</v>
      </c>
      <c r="P36" s="368"/>
      <c r="Q36" s="273"/>
      <c r="R36" s="390"/>
      <c r="S36" s="376" t="str">
        <f>+Tabla1[[#This Row],[Línea]]</f>
        <v>Rauland</v>
      </c>
      <c r="T36" s="374">
        <f>+Tabla1[[#This Row],[MONTO NETO]]</f>
        <v>3495600</v>
      </c>
    </row>
    <row r="37" spans="1:20" s="389" customFormat="1" ht="16.5">
      <c r="A37" s="345" t="s">
        <v>309</v>
      </c>
      <c r="B37" s="361" t="s">
        <v>510</v>
      </c>
      <c r="C37" s="321">
        <v>289000</v>
      </c>
      <c r="D37" s="290" t="s">
        <v>347</v>
      </c>
      <c r="E37" s="360" t="s">
        <v>358</v>
      </c>
      <c r="F37" s="273"/>
      <c r="G37" s="273" t="s">
        <v>512</v>
      </c>
      <c r="H37">
        <v>266137</v>
      </c>
      <c r="I37" s="273">
        <v>4500244699</v>
      </c>
      <c r="J37" s="273">
        <v>217637</v>
      </c>
      <c r="K37" s="273"/>
      <c r="L37" s="273"/>
      <c r="M37">
        <v>338702</v>
      </c>
      <c r="N37" s="290"/>
      <c r="O37" s="322" t="str">
        <f>+Tabla1[[#This Row],[REALIZADO]]</f>
        <v>J Fernandez</v>
      </c>
      <c r="P37" s="368"/>
      <c r="Q37" s="273"/>
      <c r="R37" s="390"/>
      <c r="S37" s="376" t="str">
        <f>+Tabla1[[#This Row],[Línea]]</f>
        <v>Quanta</v>
      </c>
      <c r="T37" s="374">
        <f>+Tabla1[[#This Row],[MONTO NETO]]</f>
        <v>289000</v>
      </c>
    </row>
    <row r="38" spans="1:20" s="389" customFormat="1" ht="16.5">
      <c r="A38" s="345" t="s">
        <v>309</v>
      </c>
      <c r="B38" s="361" t="s">
        <v>392</v>
      </c>
      <c r="C38" s="321">
        <f>36918.61*9.17</f>
        <v>338543.65370000002</v>
      </c>
      <c r="D38" s="290" t="s">
        <v>348</v>
      </c>
      <c r="E38" s="360" t="s">
        <v>358</v>
      </c>
      <c r="F38" s="273"/>
      <c r="G38" s="273" t="s">
        <v>540</v>
      </c>
      <c r="H38">
        <v>270117</v>
      </c>
      <c r="I38" s="273">
        <v>7500003913</v>
      </c>
      <c r="J38">
        <v>338985</v>
      </c>
      <c r="K38" s="273"/>
      <c r="L38" s="273"/>
      <c r="M38">
        <v>338985</v>
      </c>
      <c r="N38" s="290"/>
      <c r="O38" s="438" t="str">
        <f>+Tabla1[[#This Row],[REALIZADO]]</f>
        <v>Cencomex</v>
      </c>
      <c r="P38" s="368"/>
      <c r="Q38" s="273"/>
      <c r="R38" s="390"/>
      <c r="S38" s="439"/>
      <c r="T38" s="440"/>
    </row>
    <row r="39" spans="1:20" s="389" customFormat="1" ht="16.5">
      <c r="A39" s="345" t="s">
        <v>309</v>
      </c>
      <c r="B39" s="361" t="s">
        <v>392</v>
      </c>
      <c r="C39" s="321">
        <f>36918.61*9.17</f>
        <v>338543.65370000002</v>
      </c>
      <c r="D39" s="290" t="s">
        <v>348</v>
      </c>
      <c r="E39" s="360" t="s">
        <v>358</v>
      </c>
      <c r="F39" s="273"/>
      <c r="G39" s="273" t="s">
        <v>544</v>
      </c>
      <c r="H39">
        <v>270118</v>
      </c>
      <c r="I39" s="273">
        <v>7500003913</v>
      </c>
      <c r="J39">
        <v>338987</v>
      </c>
      <c r="K39" s="273"/>
      <c r="L39" s="273"/>
      <c r="M39">
        <v>338987</v>
      </c>
      <c r="N39" s="290"/>
      <c r="O39" s="438" t="str">
        <f>+Tabla1[[#This Row],[REALIZADO]]</f>
        <v>Cencomex</v>
      </c>
      <c r="P39" s="368"/>
      <c r="Q39" s="273"/>
      <c r="R39" s="390"/>
      <c r="S39" s="439"/>
      <c r="T39" s="440"/>
    </row>
    <row r="40" spans="1:20" ht="16.5">
      <c r="A40" s="345" t="s">
        <v>309</v>
      </c>
      <c r="B40" s="399" t="s">
        <v>392</v>
      </c>
      <c r="C40" s="321">
        <f>36918.61*9.17</f>
        <v>338543.65370000002</v>
      </c>
      <c r="D40" s="290" t="s">
        <v>348</v>
      </c>
      <c r="E40" s="360" t="s">
        <v>358</v>
      </c>
      <c r="F40" s="273"/>
      <c r="G40" s="273" t="s">
        <v>545</v>
      </c>
      <c r="H40">
        <v>270120</v>
      </c>
      <c r="I40" s="273">
        <v>7500003913</v>
      </c>
      <c r="J40">
        <v>338989</v>
      </c>
      <c r="K40" s="273"/>
      <c r="L40" s="273"/>
      <c r="M40">
        <v>338989</v>
      </c>
      <c r="N40" s="290"/>
      <c r="O40" s="322" t="str">
        <f>+Tabla1[[#This Row],[REALIZADO]]</f>
        <v>Cencomex</v>
      </c>
      <c r="P40" s="368">
        <f>+Tabla1[[#This Row],[MONTO NETO]]</f>
        <v>338543.65370000002</v>
      </c>
      <c r="Q40" s="273"/>
      <c r="R40" s="390"/>
      <c r="S40" s="376" t="str">
        <f>+Tabla1[[#This Row],[Línea]]</f>
        <v>Quanta</v>
      </c>
      <c r="T40" s="374">
        <f>+Tabla1[[#This Row],[MONTO NETO]]</f>
        <v>338543.65370000002</v>
      </c>
    </row>
    <row r="41" spans="1:20">
      <c r="A41" s="442"/>
      <c r="B41" s="346" t="s">
        <v>99</v>
      </c>
      <c r="C41" s="344">
        <v>1250000</v>
      </c>
      <c r="D41" s="290" t="s">
        <v>348</v>
      </c>
      <c r="E41" s="360" t="s">
        <v>358</v>
      </c>
      <c r="F41" s="273">
        <v>7018</v>
      </c>
      <c r="G41" s="446" t="s">
        <v>555</v>
      </c>
      <c r="H41" s="389">
        <v>268540</v>
      </c>
      <c r="I41" s="389">
        <v>4500256524</v>
      </c>
      <c r="J41" s="330">
        <v>220618</v>
      </c>
      <c r="K41" s="330"/>
      <c r="L41" s="330"/>
      <c r="M41" s="441"/>
      <c r="N41" s="326"/>
      <c r="O41" s="443" t="str">
        <f>+Tabla1[[#This Row],[REALIZADO]]</f>
        <v>Cencomex</v>
      </c>
      <c r="P41" s="369"/>
      <c r="Q41" s="330"/>
      <c r="R41" s="444"/>
      <c r="S41" s="439"/>
      <c r="T41" s="445"/>
    </row>
    <row r="42" spans="1:20">
      <c r="A42" s="325"/>
      <c r="B42" s="346"/>
      <c r="C42" s="344"/>
      <c r="D42" s="326"/>
      <c r="E42" s="327"/>
      <c r="F42" s="328"/>
      <c r="G42" s="326"/>
      <c r="H42" s="330"/>
      <c r="I42"/>
      <c r="J42" s="329"/>
      <c r="K42" s="330"/>
      <c r="L42"/>
      <c r="M42" s="330"/>
      <c r="N42" s="326"/>
      <c r="O42" s="326"/>
      <c r="P42" s="369"/>
      <c r="Q42" s="330"/>
      <c r="R42" s="334"/>
      <c r="S42" s="378"/>
    </row>
    <row r="43" spans="1:20" ht="16.5">
      <c r="A43" s="345" t="s">
        <v>309</v>
      </c>
      <c r="B43" s="255" t="s">
        <v>1</v>
      </c>
      <c r="C43" s="355">
        <f>SUM(C4:C41)</f>
        <v>51239874.467900001</v>
      </c>
      <c r="F43" s="256"/>
      <c r="G43" s="332" t="s">
        <v>47</v>
      </c>
      <c r="H43" s="332" t="s">
        <v>154</v>
      </c>
      <c r="I43" s="257" t="s">
        <v>153</v>
      </c>
      <c r="J43" s="428" t="s">
        <v>152</v>
      </c>
      <c r="K43" s="428"/>
      <c r="L43" s="428"/>
      <c r="M43" s="428"/>
      <c r="N43" s="258"/>
    </row>
    <row r="44" spans="1:20">
      <c r="B44" s="255" t="s">
        <v>279</v>
      </c>
      <c r="C44" s="335">
        <v>39227349.438266896</v>
      </c>
      <c r="F44" s="425" t="s">
        <v>342</v>
      </c>
      <c r="G44" s="425"/>
      <c r="H44" s="228">
        <v>4000000</v>
      </c>
      <c r="I44" s="288">
        <f ca="1">SUMIF(Tabla1[[ENCARGADO]:[CONTACTO]],'41-45'!B9,Tabla1[MONTO NETO])</f>
        <v>2623727</v>
      </c>
      <c r="J44" s="426">
        <f ca="1">I44/H44*100</f>
        <v>65.593175000000002</v>
      </c>
      <c r="K44" s="426"/>
      <c r="L44" s="426"/>
      <c r="M44" s="426"/>
      <c r="N44" s="336"/>
      <c r="O44" s="259"/>
      <c r="Q44" s="259"/>
    </row>
    <row r="45" spans="1:20">
      <c r="B45" s="260"/>
      <c r="C45" s="313"/>
      <c r="F45" s="425" t="s">
        <v>280</v>
      </c>
      <c r="G45" s="425"/>
      <c r="H45" s="228">
        <v>7000000</v>
      </c>
      <c r="I45" s="288">
        <f ca="1">SUMIF(Tabla1[[ENCARGADO]:[CONTACTO]],'41-45'!B3,Tabla1[MONTO NETO])</f>
        <v>1426702</v>
      </c>
      <c r="J45" s="426">
        <f t="shared" ref="J45:J48" ca="1" si="0">I45/H45*100</f>
        <v>20.381457142857144</v>
      </c>
      <c r="K45" s="426"/>
      <c r="L45" s="426"/>
      <c r="M45" s="426"/>
      <c r="N45" s="336"/>
      <c r="O45" s="259"/>
      <c r="Q45" s="259"/>
      <c r="R45" s="99"/>
    </row>
    <row r="46" spans="1:20">
      <c r="B46" s="261" t="s">
        <v>151</v>
      </c>
      <c r="C46" s="347">
        <f>+C43/C44</f>
        <v>1.3062283126862173</v>
      </c>
      <c r="F46" s="425" t="s">
        <v>281</v>
      </c>
      <c r="G46" s="425"/>
      <c r="H46" s="228">
        <v>7000000</v>
      </c>
      <c r="I46" s="288">
        <f ca="1">SUMIF(Tabla1[[ENCARGADO]:[CONTACTO]],'41-45'!B2,Tabla1[MONTO NETO])</f>
        <v>0</v>
      </c>
      <c r="J46" s="426">
        <f t="shared" ca="1" si="0"/>
        <v>0</v>
      </c>
      <c r="K46" s="426"/>
      <c r="L46" s="426"/>
      <c r="M46" s="426"/>
      <c r="N46" s="336"/>
      <c r="O46" s="259"/>
      <c r="Q46" s="259"/>
      <c r="R46" s="99"/>
    </row>
    <row r="47" spans="1:20">
      <c r="B47" s="260"/>
      <c r="C47" s="337"/>
      <c r="F47" s="425" t="s">
        <v>106</v>
      </c>
      <c r="G47" s="425"/>
      <c r="H47" s="228">
        <v>2000000</v>
      </c>
      <c r="I47" s="288">
        <f ca="1">SUMIF(Tabla1[[ENCARGADO]:[CONTACTO]],'41-45'!B4,Tabla1[MONTO NETO])</f>
        <v>3495600</v>
      </c>
      <c r="J47" s="426">
        <f t="shared" ca="1" si="0"/>
        <v>174.78</v>
      </c>
      <c r="K47" s="426"/>
      <c r="L47" s="426"/>
      <c r="M47" s="426"/>
      <c r="N47" s="336"/>
      <c r="O47" s="259"/>
      <c r="Q47" s="259"/>
      <c r="R47" s="99"/>
    </row>
    <row r="48" spans="1:20">
      <c r="B48" s="99"/>
      <c r="C48" s="99"/>
      <c r="F48" s="430" t="s">
        <v>213</v>
      </c>
      <c r="G48" s="431"/>
      <c r="H48" s="228"/>
      <c r="I48" s="288">
        <f ca="1">SUMIF(Tabla1[[ENCARGADO]:[CONTACTO]],'41-45'!B7,Tabla1[MONTO NETO])</f>
        <v>2696490</v>
      </c>
      <c r="J48" s="426" t="e">
        <f t="shared" ca="1" si="0"/>
        <v>#DIV/0!</v>
      </c>
      <c r="K48" s="426"/>
      <c r="L48" s="426"/>
      <c r="M48" s="426"/>
      <c r="N48" s="336"/>
      <c r="O48" s="259"/>
      <c r="Q48" s="259"/>
      <c r="R48" s="99"/>
    </row>
    <row r="49" spans="1:18">
      <c r="A49" s="312"/>
      <c r="C49" s="289"/>
      <c r="F49" s="432" t="s">
        <v>348</v>
      </c>
      <c r="G49" s="433"/>
      <c r="I49" s="288">
        <f ca="1">SUMIF(Tabla1[[ENCARGADO]:[CONTACTO]],'41-45'!B11,Tabla1[MONTO NETO])</f>
        <v>40208085.467900001</v>
      </c>
      <c r="J49" s="331"/>
      <c r="K49" s="331"/>
      <c r="L49" s="331"/>
      <c r="M49" s="331"/>
      <c r="R49" s="99"/>
    </row>
    <row r="50" spans="1:18">
      <c r="A50" s="312"/>
      <c r="C50" s="289"/>
      <c r="F50" s="429"/>
      <c r="G50" s="429"/>
      <c r="H50" s="372">
        <f>+C44</f>
        <v>39227349.438266896</v>
      </c>
      <c r="I50" s="381">
        <f ca="1">SUM(I44:I49)</f>
        <v>50450604.467900001</v>
      </c>
      <c r="J50" s="426">
        <f t="shared" ref="J50" ca="1" si="1">I50/H50*100</f>
        <v>128.61079117082696</v>
      </c>
      <c r="K50" s="426"/>
      <c r="L50" s="426"/>
      <c r="M50" s="426"/>
      <c r="R50" s="99"/>
    </row>
    <row r="51" spans="1:18" ht="16.5" customHeight="1">
      <c r="A51" s="312"/>
      <c r="C51" s="289"/>
      <c r="F51" s="429"/>
      <c r="G51" s="429"/>
      <c r="R51" s="99"/>
    </row>
    <row r="52" spans="1:18">
      <c r="A52" s="312"/>
      <c r="C52" s="289"/>
      <c r="R52" s="99"/>
    </row>
    <row r="53" spans="1:18">
      <c r="A53" s="312"/>
      <c r="C53" s="289"/>
      <c r="R53" s="99"/>
    </row>
    <row r="54" spans="1:18">
      <c r="A54" s="312"/>
      <c r="C54" s="313"/>
      <c r="E54" s="311"/>
      <c r="R54" s="99"/>
    </row>
    <row r="56" spans="1:18">
      <c r="G56" s="99"/>
      <c r="H56" s="379">
        <f ca="1">SUMIF(Tabla1[[Columna2]:[Columna3]],G56,T4:T14)</f>
        <v>0</v>
      </c>
    </row>
    <row r="57" spans="1:18">
      <c r="G57" s="99" t="str">
        <f>+'41-45'!F3</f>
        <v>Rauland</v>
      </c>
      <c r="H57" s="395">
        <f ca="1">SUMIF(Tabla1[[Columna2]:[Columna3]],G57,T4:T41)</f>
        <v>11067091</v>
      </c>
    </row>
    <row r="58" spans="1:18">
      <c r="G58" s="99" t="str">
        <f>+'41-45'!F4</f>
        <v>Elpas</v>
      </c>
      <c r="H58" s="395">
        <f ca="1">SUMIF(Tabla1[[Columna2]:[Columna3]],G58,T4:T41)</f>
        <v>0</v>
      </c>
    </row>
    <row r="59" spans="1:18">
      <c r="G59" s="99" t="str">
        <f>+'41-45'!F5</f>
        <v>Echosens</v>
      </c>
      <c r="H59" s="379">
        <f ca="1">SUMIF(Tabla1[[Columna2]:[Columna3]],G59,T4:T43)</f>
        <v>11597203.4176</v>
      </c>
    </row>
    <row r="60" spans="1:18">
      <c r="G60" s="99" t="str">
        <f>+'41-45'!F6</f>
        <v>Edap-TMS</v>
      </c>
      <c r="H60" s="379">
        <f ca="1">SUMIF(Tabla1[[Columna2]:[Columna3]],G60,T4:T44)</f>
        <v>8469533</v>
      </c>
    </row>
    <row r="61" spans="1:18">
      <c r="G61" s="99" t="str">
        <f>+'41-45'!F7</f>
        <v>Qcore</v>
      </c>
      <c r="H61" s="379">
        <f ca="1">SUMIF(Tabla1[[Columna2]:[Columna3]],G61,T4:T45)</f>
        <v>2229270</v>
      </c>
    </row>
    <row r="62" spans="1:18">
      <c r="G62" s="99" t="str">
        <f>+'41-45'!F8</f>
        <v>Guldmann</v>
      </c>
      <c r="H62" s="379">
        <f ca="1">SUMIF(Tabla1[[Columna2]:[Columna3]],G62,T4:T45)</f>
        <v>0</v>
      </c>
    </row>
    <row r="63" spans="1:18">
      <c r="G63" s="99" t="str">
        <f>+'41-45'!F9</f>
        <v>Koelis</v>
      </c>
      <c r="H63" s="379">
        <f ca="1">SUMIF(Tabla1[[Columna2]:[Columna3]],G63,T4:T45)</f>
        <v>483318</v>
      </c>
    </row>
    <row r="64" spans="1:18">
      <c r="G64" s="99" t="str">
        <f>+'41-45'!F2</f>
        <v>Quanta</v>
      </c>
      <c r="H64" s="379">
        <f ca="1">SUMIF(Tabla1[[Columna2]:[Columna3]],G64,T4:T45)</f>
        <v>11870370.742899999</v>
      </c>
    </row>
    <row r="65" spans="1:20">
      <c r="G65" s="99" t="str">
        <f>+'41-45'!F11</f>
        <v>Smiths Medical</v>
      </c>
      <c r="H65" s="379">
        <f ca="1">SUMIF(Tabla1[[Columna2]:[Columna3]],G65,T4:T46)</f>
        <v>3596001</v>
      </c>
    </row>
    <row r="66" spans="1:20">
      <c r="H66" s="380">
        <f ca="1">SUM(H56:H65)</f>
        <v>49312787.160499997</v>
      </c>
    </row>
    <row r="74" spans="1:20">
      <c r="F74" s="273"/>
      <c r="G74" s="338" t="s">
        <v>364</v>
      </c>
      <c r="H74" s="48"/>
      <c r="I74" s="273"/>
      <c r="J74" s="392"/>
      <c r="K74" s="273"/>
      <c r="L74" s="343"/>
      <c r="M74" s="389"/>
    </row>
    <row r="77" spans="1:20">
      <c r="A77" s="323"/>
      <c r="B77" s="322" t="s">
        <v>363</v>
      </c>
      <c r="C77" s="321">
        <v>5105131</v>
      </c>
      <c r="D77" s="348" t="s">
        <v>344</v>
      </c>
      <c r="E77" s="360" t="s">
        <v>355</v>
      </c>
      <c r="N77" s="326"/>
      <c r="O77" s="348" t="e">
        <f>+Tabla1[[#This Row],[REALIZADO]]</f>
        <v>#VALUE!</v>
      </c>
      <c r="P77" s="368" t="e">
        <f>+Tabla1[[#This Row],[MONTO NETO]]</f>
        <v>#VALUE!</v>
      </c>
      <c r="Q77" s="330"/>
      <c r="R77" s="334"/>
      <c r="S77" s="377" t="e">
        <v>#REF!</v>
      </c>
      <c r="T77" s="374" t="e">
        <v>#REF!</v>
      </c>
    </row>
  </sheetData>
  <mergeCells count="16">
    <mergeCell ref="F50:G50"/>
    <mergeCell ref="F51:G51"/>
    <mergeCell ref="J46:M46"/>
    <mergeCell ref="J50:M50"/>
    <mergeCell ref="F46:G46"/>
    <mergeCell ref="J47:M47"/>
    <mergeCell ref="J48:M48"/>
    <mergeCell ref="F48:G48"/>
    <mergeCell ref="F49:G49"/>
    <mergeCell ref="F47:G47"/>
    <mergeCell ref="F45:G45"/>
    <mergeCell ref="J44:M44"/>
    <mergeCell ref="J45:M45"/>
    <mergeCell ref="A1:R2"/>
    <mergeCell ref="J43:M43"/>
    <mergeCell ref="F44:G44"/>
  </mergeCells>
  <phoneticPr fontId="65" type="noConversion"/>
  <conditionalFormatting sqref="A42">
    <cfRule type="cellIs" dxfId="0" priority="5" operator="greaterThan">
      <formula>2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68" orientation="landscape" verticalDpi="300" r:id="rId1"/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disablePrompts="1" count="5">
        <x14:dataValidation type="list" allowBlank="1" showInputMessage="1" showErrorMessage="1" xr:uid="{FF294BC6-5A2B-4ED8-923F-F4644A5C850F}">
          <x14:formula1>
            <xm:f>'41-45'!$B$2:$B$10</xm:f>
          </x14:formula1>
          <xm:sqref>D4:D9 D77 D11:D19 D21:D40</xm:sqref>
        </x14:dataValidation>
        <x14:dataValidation type="list" allowBlank="1" showInputMessage="1" showErrorMessage="1" xr:uid="{7A77C1A9-93AF-4AF2-A5FF-0EBC3EFA6CAB}">
          <x14:formula1>
            <xm:f>'41-45'!$F$2:$F$12</xm:f>
          </x14:formula1>
          <xm:sqref>E4:E9 E77 E11:E40</xm:sqref>
        </x14:dataValidation>
        <x14:dataValidation type="list" allowBlank="1" showInputMessage="1" showErrorMessage="1" xr:uid="{72751A87-617B-4BE0-8F32-9CD8D153D680}">
          <x14:formula1>
            <xm:f>'LISTADO CLINICAS'!$B$3:$B$36</xm:f>
          </x14:formula1>
          <xm:sqref>B42</xm:sqref>
        </x14:dataValidation>
        <x14:dataValidation type="list" allowBlank="1" showInputMessage="1" showErrorMessage="1" xr:uid="{E4083762-A524-43D7-8377-0FFDDB955AB5}">
          <x14:formula1>
            <xm:f>'41-45'!$B$2:$B$115</xm:f>
          </x14:formula1>
          <xm:sqref>D20</xm:sqref>
        </x14:dataValidation>
        <x14:dataValidation type="list" allowBlank="1" showInputMessage="1" showErrorMessage="1" xr:uid="{C349680D-70D0-45EF-A846-33417C3CC9B1}">
          <x14:formula1>
            <xm:f>'LISTADO CLINICAS'!$B$2:$B$115</xm:f>
          </x14:formula1>
          <xm:sqref>B4:B41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1:I28"/>
  <sheetViews>
    <sheetView topLeftCell="A22" workbookViewId="0">
      <selection activeCell="B5" sqref="B5"/>
    </sheetView>
  </sheetViews>
  <sheetFormatPr baseColWidth="10" defaultRowHeight="15"/>
  <cols>
    <col min="1" max="1" width="5.5703125" style="104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1.28515625" bestFit="1" customWidth="1"/>
    <col min="7" max="7" width="50.42578125" bestFit="1" customWidth="1"/>
    <col min="8" max="8" width="16" customWidth="1"/>
  </cols>
  <sheetData>
    <row r="1" spans="1:9" ht="15.75" thickBot="1"/>
    <row r="2" spans="1:9" ht="19.5" thickBot="1">
      <c r="A2" s="104" t="s">
        <v>117</v>
      </c>
      <c r="B2" s="434" t="s">
        <v>22</v>
      </c>
      <c r="C2" s="435"/>
    </row>
    <row r="3" spans="1:9">
      <c r="A3" s="104">
        <v>10</v>
      </c>
      <c r="B3" s="160">
        <v>9910000003</v>
      </c>
      <c r="C3" s="161" t="s">
        <v>46</v>
      </c>
      <c r="E3" s="144" t="s">
        <v>58</v>
      </c>
      <c r="F3" s="145" t="s">
        <v>61</v>
      </c>
      <c r="G3" s="144" t="s">
        <v>59</v>
      </c>
      <c r="H3" s="144" t="s">
        <v>60</v>
      </c>
      <c r="I3" s="17"/>
    </row>
    <row r="4" spans="1:9" ht="15.75" thickBot="1">
      <c r="A4" s="104">
        <v>13</v>
      </c>
      <c r="B4" s="67" t="s">
        <v>23</v>
      </c>
      <c r="C4" s="68" t="s">
        <v>68</v>
      </c>
      <c r="E4" s="189">
        <v>1</v>
      </c>
      <c r="F4" s="286" t="s">
        <v>221</v>
      </c>
      <c r="G4" s="281" t="s">
        <v>222</v>
      </c>
      <c r="H4" s="199">
        <v>106145</v>
      </c>
      <c r="I4" s="33">
        <f>E4*H4</f>
        <v>106145</v>
      </c>
    </row>
    <row r="5" spans="1:9" ht="16.5" thickBot="1">
      <c r="A5" s="104">
        <v>5</v>
      </c>
      <c r="B5" s="162">
        <v>3200000000</v>
      </c>
      <c r="C5" s="163" t="s">
        <v>24</v>
      </c>
      <c r="D5" s="66"/>
      <c r="E5" s="190">
        <v>1</v>
      </c>
      <c r="F5" s="206">
        <v>111110000</v>
      </c>
      <c r="G5" s="195" t="s">
        <v>223</v>
      </c>
      <c r="H5" s="191">
        <v>180000</v>
      </c>
      <c r="I5" s="33">
        <f t="shared" ref="I5:I12" si="0">E5*H5</f>
        <v>180000</v>
      </c>
    </row>
    <row r="6" spans="1:9">
      <c r="A6" s="104">
        <v>19</v>
      </c>
      <c r="B6" s="162">
        <v>11112222</v>
      </c>
      <c r="C6" s="163" t="s">
        <v>25</v>
      </c>
      <c r="E6" s="181"/>
      <c r="F6" s="172"/>
      <c r="G6" s="180"/>
      <c r="H6" s="182"/>
      <c r="I6" s="33">
        <f t="shared" si="0"/>
        <v>0</v>
      </c>
    </row>
    <row r="7" spans="1:9">
      <c r="B7" s="164">
        <v>38827</v>
      </c>
      <c r="C7" s="165" t="s">
        <v>93</v>
      </c>
      <c r="E7" s="101"/>
      <c r="F7" s="172"/>
      <c r="G7" s="175"/>
      <c r="H7" s="183"/>
      <c r="I7" s="33">
        <f t="shared" si="0"/>
        <v>0</v>
      </c>
    </row>
    <row r="8" spans="1:9">
      <c r="B8" s="164">
        <v>18942</v>
      </c>
      <c r="C8" s="165" t="s">
        <v>94</v>
      </c>
      <c r="E8" s="101"/>
      <c r="F8" s="172"/>
      <c r="G8" s="175"/>
      <c r="H8" s="183"/>
      <c r="I8" s="33">
        <f t="shared" si="0"/>
        <v>0</v>
      </c>
    </row>
    <row r="9" spans="1:9" ht="15.75" thickBot="1">
      <c r="A9" s="104">
        <v>15</v>
      </c>
      <c r="B9" s="166">
        <v>111110000</v>
      </c>
      <c r="C9" s="167" t="s">
        <v>26</v>
      </c>
      <c r="E9" s="101"/>
      <c r="F9" s="175"/>
      <c r="G9" s="175"/>
      <c r="H9" s="184"/>
      <c r="I9" s="33">
        <f t="shared" si="0"/>
        <v>0</v>
      </c>
    </row>
    <row r="10" spans="1:9" ht="15.75">
      <c r="B10" s="29"/>
      <c r="C10" s="30"/>
      <c r="E10" s="101"/>
      <c r="F10" s="108"/>
      <c r="G10" s="118"/>
      <c r="H10" s="117"/>
      <c r="I10" s="33">
        <f t="shared" si="0"/>
        <v>0</v>
      </c>
    </row>
    <row r="11" spans="1:9" ht="16.5" thickBot="1">
      <c r="E11" s="101"/>
      <c r="F11" s="108"/>
      <c r="G11" s="118"/>
      <c r="H11" s="117"/>
      <c r="I11" s="33">
        <f t="shared" si="0"/>
        <v>0</v>
      </c>
    </row>
    <row r="12" spans="1:9" s="37" customFormat="1" ht="19.5" thickBot="1">
      <c r="A12" s="105"/>
      <c r="B12" s="36" t="s">
        <v>22</v>
      </c>
      <c r="C12" s="36" t="s">
        <v>62</v>
      </c>
      <c r="E12" s="101"/>
      <c r="F12" s="102"/>
      <c r="G12" s="100"/>
      <c r="H12" s="103"/>
      <c r="I12" s="33">
        <f t="shared" si="0"/>
        <v>0</v>
      </c>
    </row>
    <row r="13" spans="1:9" ht="15.75">
      <c r="B13" s="38" t="s">
        <v>48</v>
      </c>
      <c r="C13" s="39" t="s">
        <v>49</v>
      </c>
      <c r="E13" s="101"/>
      <c r="F13" s="102"/>
      <c r="G13" s="100"/>
      <c r="H13" s="103"/>
      <c r="I13" s="98"/>
    </row>
    <row r="14" spans="1:9">
      <c r="B14" s="40" t="s">
        <v>50</v>
      </c>
      <c r="C14" s="49" t="s">
        <v>51</v>
      </c>
      <c r="D14" s="50"/>
      <c r="E14" s="51"/>
      <c r="F14" s="52"/>
      <c r="G14" s="51"/>
      <c r="I14" s="98">
        <f>SUM(I4:I13)</f>
        <v>286145</v>
      </c>
    </row>
    <row r="15" spans="1:9" ht="15.75">
      <c r="B15" s="40" t="s">
        <v>52</v>
      </c>
      <c r="C15" s="49" t="s">
        <v>53</v>
      </c>
      <c r="D15" s="48"/>
      <c r="E15" s="54" t="s">
        <v>39</v>
      </c>
      <c r="F15" s="55"/>
      <c r="G15" s="53"/>
    </row>
    <row r="16" spans="1:9" ht="15.75" thickBot="1">
      <c r="B16" s="40" t="s">
        <v>54</v>
      </c>
      <c r="C16" s="41" t="s">
        <v>55</v>
      </c>
      <c r="E16" s="54" t="s">
        <v>108</v>
      </c>
      <c r="F16" s="17"/>
      <c r="G16" s="57" t="s">
        <v>65</v>
      </c>
      <c r="I16" s="98"/>
    </row>
    <row r="17" spans="2:9" ht="15.75" thickBot="1">
      <c r="B17" s="40" t="s">
        <v>56</v>
      </c>
      <c r="C17" s="41" t="s">
        <v>57</v>
      </c>
      <c r="E17" s="42" t="s">
        <v>58</v>
      </c>
      <c r="F17" s="43" t="s">
        <v>61</v>
      </c>
      <c r="G17" s="43" t="s">
        <v>59</v>
      </c>
      <c r="H17" s="43" t="s">
        <v>60</v>
      </c>
    </row>
    <row r="18" spans="2:9" ht="15.75" thickBot="1">
      <c r="B18" s="34"/>
      <c r="C18" s="35"/>
      <c r="E18" s="44">
        <v>1</v>
      </c>
      <c r="F18" s="45">
        <v>3200000000</v>
      </c>
      <c r="G18" s="46" t="s">
        <v>24</v>
      </c>
      <c r="H18" s="135">
        <v>1610196</v>
      </c>
    </row>
    <row r="19" spans="2:9">
      <c r="C19">
        <f>27042*5</f>
        <v>135210</v>
      </c>
      <c r="D19" s="48"/>
      <c r="E19" s="419" t="s">
        <v>109</v>
      </c>
      <c r="F19" s="419"/>
      <c r="G19" s="419"/>
      <c r="H19" s="419"/>
      <c r="I19" s="419"/>
    </row>
    <row r="20" spans="2:9">
      <c r="E20" s="56" t="s">
        <v>63</v>
      </c>
      <c r="F20" s="57"/>
    </row>
    <row r="21" spans="2:9" ht="15.75" thickBot="1">
      <c r="B21" s="58"/>
      <c r="C21" s="59"/>
      <c r="E21" s="54" t="s">
        <v>64</v>
      </c>
      <c r="F21" s="57"/>
      <c r="G21" s="57" t="s">
        <v>65</v>
      </c>
    </row>
    <row r="22" spans="2:9" ht="15.75" thickBot="1">
      <c r="B22" s="58" t="s">
        <v>5</v>
      </c>
      <c r="C22" s="60"/>
      <c r="E22" s="42" t="s">
        <v>58</v>
      </c>
      <c r="F22" s="43" t="s">
        <v>61</v>
      </c>
      <c r="G22" s="43" t="s">
        <v>59</v>
      </c>
      <c r="H22" s="43" t="s">
        <v>60</v>
      </c>
    </row>
    <row r="23" spans="2:9" ht="15.75" thickBot="1">
      <c r="E23" s="44">
        <v>1</v>
      </c>
      <c r="F23" s="45">
        <v>3200000000</v>
      </c>
      <c r="G23" s="46" t="s">
        <v>24</v>
      </c>
      <c r="H23" s="47">
        <v>668271</v>
      </c>
    </row>
    <row r="24" spans="2:9" ht="41.25" customHeight="1"/>
    <row r="25" spans="2:9">
      <c r="E25" s="57" t="s">
        <v>6</v>
      </c>
      <c r="F25" s="57"/>
    </row>
    <row r="26" spans="2:9" ht="15.75" thickBot="1">
      <c r="E26" s="57" t="s">
        <v>66</v>
      </c>
      <c r="F26" s="57"/>
      <c r="G26" s="57" t="s">
        <v>65</v>
      </c>
    </row>
    <row r="27" spans="2:9" ht="15.75" thickBot="1">
      <c r="E27" s="42" t="s">
        <v>58</v>
      </c>
      <c r="F27" s="43" t="s">
        <v>61</v>
      </c>
      <c r="G27" s="43" t="s">
        <v>59</v>
      </c>
      <c r="H27" s="43" t="s">
        <v>60</v>
      </c>
    </row>
    <row r="28" spans="2:9" ht="15.75" thickBot="1">
      <c r="E28" s="44">
        <v>1</v>
      </c>
      <c r="F28" s="45">
        <v>3200000000</v>
      </c>
      <c r="G28" s="46" t="s">
        <v>24</v>
      </c>
      <c r="H28" s="47" t="s">
        <v>67</v>
      </c>
    </row>
  </sheetData>
  <mergeCells count="2">
    <mergeCell ref="B2:C2"/>
    <mergeCell ref="E19:I19"/>
  </mergeCells>
  <hyperlinks>
    <hyperlink ref="E20" r:id="rId1" display="http://www.mercantil.com/empresa/hospital-regional-de-copiapo/copiapo/300013193/esp" xr:uid="{00000000-0004-0000-0E00-000000000000}"/>
  </hyperlinks>
  <pageMargins left="0.7" right="0.7" top="0.75" bottom="0.75" header="0.3" footer="0.3"/>
  <pageSetup paperSize="9" orientation="portrait" horizontalDpi="300" verticalDpi="30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B2:L62"/>
  <sheetViews>
    <sheetView topLeftCell="A7" workbookViewId="0">
      <selection activeCell="C15" sqref="C15"/>
    </sheetView>
  </sheetViews>
  <sheetFormatPr baseColWidth="10" defaultRowHeight="15"/>
  <cols>
    <col min="2" max="2" width="59.140625" bestFit="1" customWidth="1"/>
    <col min="3" max="3" width="24.28515625" customWidth="1"/>
    <col min="5" max="5" width="11.42578125" customWidth="1"/>
  </cols>
  <sheetData>
    <row r="2" spans="2:12">
      <c r="B2" s="354" t="s">
        <v>88</v>
      </c>
      <c r="C2" s="354" t="s">
        <v>3</v>
      </c>
      <c r="L2">
        <v>180</v>
      </c>
    </row>
    <row r="3" spans="2:12">
      <c r="B3" s="99" t="s">
        <v>409</v>
      </c>
      <c r="C3" s="99" t="s">
        <v>410</v>
      </c>
    </row>
    <row r="4" spans="2:12">
      <c r="B4" s="99" t="s">
        <v>331</v>
      </c>
      <c r="C4" s="99" t="s">
        <v>323</v>
      </c>
    </row>
    <row r="5" spans="2:12">
      <c r="B5" s="99" t="s">
        <v>318</v>
      </c>
      <c r="C5" s="352" t="s">
        <v>208</v>
      </c>
    </row>
    <row r="6" spans="2:12">
      <c r="B6" s="99" t="s">
        <v>334</v>
      </c>
      <c r="C6" s="99" t="s">
        <v>335</v>
      </c>
    </row>
    <row r="7" spans="2:12">
      <c r="B7" s="99" t="s">
        <v>377</v>
      </c>
      <c r="C7" s="99" t="s">
        <v>378</v>
      </c>
    </row>
    <row r="8" spans="2:12">
      <c r="B8" s="99" t="s">
        <v>101</v>
      </c>
      <c r="C8" s="99" t="s">
        <v>102</v>
      </c>
    </row>
    <row r="9" spans="2:12">
      <c r="B9" s="99" t="s">
        <v>99</v>
      </c>
      <c r="C9" s="99" t="s">
        <v>91</v>
      </c>
    </row>
    <row r="10" spans="2:12">
      <c r="B10" s="99" t="s">
        <v>111</v>
      </c>
      <c r="C10" s="99" t="s">
        <v>90</v>
      </c>
    </row>
    <row r="11" spans="2:12">
      <c r="B11" s="99" t="s">
        <v>444</v>
      </c>
      <c r="C11" s="99" t="s">
        <v>445</v>
      </c>
      <c r="E11" s="419" t="s">
        <v>109</v>
      </c>
      <c r="F11" s="419"/>
      <c r="G11" s="419"/>
      <c r="H11" s="419"/>
      <c r="I11" s="419"/>
    </row>
    <row r="12" spans="2:12">
      <c r="B12" s="99" t="s">
        <v>340</v>
      </c>
      <c r="C12" s="99" t="s">
        <v>341</v>
      </c>
    </row>
    <row r="13" spans="2:12">
      <c r="B13" s="99" t="s">
        <v>110</v>
      </c>
      <c r="C13" s="99" t="s">
        <v>45</v>
      </c>
    </row>
    <row r="14" spans="2:12">
      <c r="B14" s="99" t="s">
        <v>95</v>
      </c>
      <c r="C14" s="99" t="s">
        <v>96</v>
      </c>
    </row>
    <row r="15" spans="2:12">
      <c r="B15" s="99" t="s">
        <v>86</v>
      </c>
      <c r="C15" s="99" t="s">
        <v>87</v>
      </c>
      <c r="E15" s="419" t="s">
        <v>116</v>
      </c>
      <c r="F15" s="419"/>
      <c r="G15" s="419"/>
      <c r="H15" s="419"/>
      <c r="I15" s="419"/>
    </row>
    <row r="16" spans="2:12">
      <c r="B16" s="99" t="s">
        <v>392</v>
      </c>
      <c r="C16" s="99" t="s">
        <v>391</v>
      </c>
    </row>
    <row r="17" spans="2:3">
      <c r="B17" s="99" t="s">
        <v>118</v>
      </c>
      <c r="C17" s="99" t="s">
        <v>89</v>
      </c>
    </row>
    <row r="18" spans="2:3">
      <c r="B18" s="99" t="s">
        <v>103</v>
      </c>
      <c r="C18" s="99" t="s">
        <v>104</v>
      </c>
    </row>
    <row r="19" spans="2:3">
      <c r="B19" s="99" t="s">
        <v>365</v>
      </c>
      <c r="C19" s="99" t="s">
        <v>366</v>
      </c>
    </row>
    <row r="20" spans="2:3">
      <c r="B20" s="99" t="s">
        <v>387</v>
      </c>
      <c r="C20" s="99" t="s">
        <v>388</v>
      </c>
    </row>
    <row r="21" spans="2:3">
      <c r="B21" s="99" t="s">
        <v>327</v>
      </c>
      <c r="C21" s="99" t="s">
        <v>330</v>
      </c>
    </row>
    <row r="22" spans="2:3">
      <c r="B22" s="99" t="s">
        <v>419</v>
      </c>
      <c r="C22" s="99" t="s">
        <v>420</v>
      </c>
    </row>
    <row r="23" spans="2:3">
      <c r="B23" s="99" t="s">
        <v>401</v>
      </c>
      <c r="C23" s="99" t="s">
        <v>402</v>
      </c>
    </row>
    <row r="24" spans="2:3">
      <c r="B24" s="99" t="s">
        <v>374</v>
      </c>
      <c r="C24" s="99" t="s">
        <v>375</v>
      </c>
    </row>
    <row r="25" spans="2:3">
      <c r="B25" s="99" t="s">
        <v>376</v>
      </c>
      <c r="C25" s="99" t="s">
        <v>232</v>
      </c>
    </row>
    <row r="26" spans="2:3">
      <c r="B26" s="99" t="s">
        <v>407</v>
      </c>
      <c r="C26" s="99" t="s">
        <v>408</v>
      </c>
    </row>
    <row r="27" spans="2:3">
      <c r="B27" s="99" t="s">
        <v>320</v>
      </c>
      <c r="C27" s="353" t="s">
        <v>321</v>
      </c>
    </row>
    <row r="28" spans="2:3">
      <c r="B28" s="99" t="s">
        <v>413</v>
      </c>
      <c r="C28" s="99" t="s">
        <v>414</v>
      </c>
    </row>
    <row r="29" spans="2:3">
      <c r="B29" s="99" t="s">
        <v>415</v>
      </c>
      <c r="C29" s="99" t="s">
        <v>416</v>
      </c>
    </row>
    <row r="30" spans="2:3">
      <c r="B30" s="99" t="s">
        <v>428</v>
      </c>
      <c r="C30" s="99" t="s">
        <v>429</v>
      </c>
    </row>
    <row r="31" spans="2:3">
      <c r="B31" s="99" t="s">
        <v>265</v>
      </c>
      <c r="C31" s="99" t="s">
        <v>324</v>
      </c>
    </row>
    <row r="32" spans="2:3">
      <c r="B32" s="99" t="s">
        <v>405</v>
      </c>
      <c r="C32" s="99"/>
    </row>
    <row r="33" spans="2:3">
      <c r="B33" s="99" t="s">
        <v>395</v>
      </c>
      <c r="C33" s="99" t="s">
        <v>396</v>
      </c>
    </row>
    <row r="34" spans="2:3">
      <c r="B34" s="99" t="s">
        <v>393</v>
      </c>
      <c r="C34" s="397" t="s">
        <v>394</v>
      </c>
    </row>
    <row r="35" spans="2:3">
      <c r="B35" s="99" t="s">
        <v>369</v>
      </c>
      <c r="C35" s="99" t="s">
        <v>370</v>
      </c>
    </row>
    <row r="36" spans="2:3">
      <c r="B36" s="99" t="s">
        <v>463</v>
      </c>
      <c r="C36" s="99" t="s">
        <v>462</v>
      </c>
    </row>
    <row r="37" spans="2:3">
      <c r="B37" s="99" t="s">
        <v>319</v>
      </c>
      <c r="C37" s="99" t="s">
        <v>237</v>
      </c>
    </row>
    <row r="38" spans="2:3">
      <c r="B38" s="99" t="s">
        <v>332</v>
      </c>
      <c r="C38" s="99" t="s">
        <v>333</v>
      </c>
    </row>
    <row r="39" spans="2:3">
      <c r="B39" s="99" t="s">
        <v>403</v>
      </c>
      <c r="C39" s="99" t="s">
        <v>404</v>
      </c>
    </row>
    <row r="40" spans="2:3">
      <c r="B40" s="99" t="s">
        <v>406</v>
      </c>
      <c r="C40" s="99" t="s">
        <v>296</v>
      </c>
    </row>
    <row r="41" spans="2:3">
      <c r="B41" s="99" t="s">
        <v>383</v>
      </c>
      <c r="C41" s="99" t="s">
        <v>384</v>
      </c>
    </row>
    <row r="42" spans="2:3">
      <c r="B42" s="99" t="s">
        <v>379</v>
      </c>
      <c r="C42" s="99" t="s">
        <v>380</v>
      </c>
    </row>
    <row r="43" spans="2:3">
      <c r="B43" s="99" t="s">
        <v>411</v>
      </c>
      <c r="C43" s="99" t="s">
        <v>412</v>
      </c>
    </row>
    <row r="44" spans="2:3">
      <c r="B44" s="414" t="s">
        <v>472</v>
      </c>
      <c r="C44" s="353" t="s">
        <v>473</v>
      </c>
    </row>
    <row r="45" spans="2:3">
      <c r="B45" s="99" t="s">
        <v>63</v>
      </c>
      <c r="C45" s="99" t="s">
        <v>69</v>
      </c>
    </row>
    <row r="46" spans="2:3">
      <c r="B46" s="99" t="s">
        <v>385</v>
      </c>
      <c r="C46" s="99" t="s">
        <v>386</v>
      </c>
    </row>
    <row r="47" spans="2:3">
      <c r="B47" s="398" t="s">
        <v>367</v>
      </c>
      <c r="C47" s="398" t="s">
        <v>368</v>
      </c>
    </row>
    <row r="48" spans="2:3">
      <c r="B48" s="398" t="s">
        <v>338</v>
      </c>
      <c r="C48" s="398" t="s">
        <v>339</v>
      </c>
    </row>
    <row r="49" spans="2:3">
      <c r="B49" s="398" t="s">
        <v>121</v>
      </c>
      <c r="C49" s="398" t="s">
        <v>122</v>
      </c>
    </row>
    <row r="50" spans="2:3">
      <c r="B50" s="398" t="s">
        <v>399</v>
      </c>
      <c r="C50" t="s">
        <v>400</v>
      </c>
    </row>
    <row r="51" spans="2:3">
      <c r="B51" s="398" t="s">
        <v>97</v>
      </c>
      <c r="C51" t="s">
        <v>98</v>
      </c>
    </row>
    <row r="52" spans="2:3">
      <c r="B52" t="s">
        <v>115</v>
      </c>
      <c r="C52" t="s">
        <v>114</v>
      </c>
    </row>
    <row r="53" spans="2:3">
      <c r="B53" t="s">
        <v>328</v>
      </c>
      <c r="C53" t="s">
        <v>329</v>
      </c>
    </row>
    <row r="54" spans="2:3">
      <c r="B54" t="s">
        <v>113</v>
      </c>
      <c r="C54" t="s">
        <v>112</v>
      </c>
    </row>
    <row r="55" spans="2:3">
      <c r="B55" t="s">
        <v>311</v>
      </c>
      <c r="C55" t="s">
        <v>326</v>
      </c>
    </row>
    <row r="56" spans="2:3">
      <c r="B56" t="s">
        <v>510</v>
      </c>
      <c r="C56" t="s">
        <v>511</v>
      </c>
    </row>
    <row r="57" spans="2:3">
      <c r="B57" t="s">
        <v>373</v>
      </c>
      <c r="C57" t="s">
        <v>100</v>
      </c>
    </row>
    <row r="58" spans="2:3">
      <c r="B58" t="s">
        <v>397</v>
      </c>
      <c r="C58" t="s">
        <v>398</v>
      </c>
    </row>
    <row r="59" spans="2:3">
      <c r="B59" s="437" t="s">
        <v>119</v>
      </c>
      <c r="C59" t="s">
        <v>120</v>
      </c>
    </row>
    <row r="60" spans="2:3">
      <c r="B60" t="s">
        <v>381</v>
      </c>
      <c r="C60" t="s">
        <v>382</v>
      </c>
    </row>
    <row r="61" spans="2:3">
      <c r="B61" t="s">
        <v>322</v>
      </c>
      <c r="C61" t="s">
        <v>288</v>
      </c>
    </row>
    <row r="62" spans="2:3">
      <c r="B62" t="s">
        <v>336</v>
      </c>
      <c r="C62" t="s">
        <v>337</v>
      </c>
    </row>
  </sheetData>
  <sortState xmlns:xlrd2="http://schemas.microsoft.com/office/spreadsheetml/2017/richdata2" ref="B3:C62">
    <sortCondition ref="B3:B62"/>
  </sortState>
  <mergeCells count="2">
    <mergeCell ref="E11:I11"/>
    <mergeCell ref="E15:I1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2:I86"/>
  <sheetViews>
    <sheetView topLeftCell="A25" workbookViewId="0">
      <selection activeCell="B57" sqref="B57:F57"/>
    </sheetView>
  </sheetViews>
  <sheetFormatPr baseColWidth="10" defaultRowHeight="15"/>
  <cols>
    <col min="2" max="2" width="34.7109375" customWidth="1"/>
    <col min="3" max="3" width="46.28515625" customWidth="1"/>
    <col min="6" max="6" width="21.42578125" customWidth="1"/>
  </cols>
  <sheetData>
    <row r="2" spans="2:6">
      <c r="C2" s="24"/>
    </row>
    <row r="3" spans="2:6">
      <c r="B3" s="419"/>
      <c r="C3" s="419"/>
      <c r="D3" s="419"/>
      <c r="E3" s="419"/>
      <c r="F3" s="419"/>
    </row>
    <row r="4" spans="2:6">
      <c r="B4" s="418" t="s">
        <v>286</v>
      </c>
      <c r="C4" s="418"/>
      <c r="D4" s="418"/>
      <c r="E4" s="418"/>
      <c r="F4" s="418"/>
    </row>
    <row r="5" spans="2:6">
      <c r="B5" s="69"/>
      <c r="C5" s="70" t="s">
        <v>21</v>
      </c>
      <c r="D5" s="2"/>
      <c r="E5" s="19"/>
      <c r="F5" s="2"/>
    </row>
    <row r="6" spans="2:6">
      <c r="B6" s="71" t="s">
        <v>3</v>
      </c>
      <c r="C6" s="268" t="s">
        <v>237</v>
      </c>
      <c r="D6" s="6"/>
      <c r="E6" s="7" t="s">
        <v>4</v>
      </c>
      <c r="F6" s="6"/>
    </row>
    <row r="7" spans="2:6">
      <c r="B7" s="71" t="s">
        <v>5</v>
      </c>
      <c r="C7" s="269" t="s">
        <v>234</v>
      </c>
      <c r="D7" s="6"/>
      <c r="E7" s="11"/>
      <c r="F7" s="6"/>
    </row>
    <row r="8" spans="2:6">
      <c r="B8" s="71" t="s">
        <v>7</v>
      </c>
      <c r="C8" s="269">
        <v>103770</v>
      </c>
      <c r="D8" s="72"/>
      <c r="E8" s="11" t="s">
        <v>8</v>
      </c>
      <c r="F8" s="6"/>
    </row>
    <row r="9" spans="2:6">
      <c r="B9" s="73" t="s">
        <v>9</v>
      </c>
      <c r="C9" s="207">
        <v>193907</v>
      </c>
      <c r="D9" s="6"/>
      <c r="E9" s="18"/>
      <c r="F9" s="6"/>
    </row>
    <row r="10" spans="2:6">
      <c r="B10" s="71" t="s">
        <v>10</v>
      </c>
      <c r="C10" s="106" t="s">
        <v>284</v>
      </c>
      <c r="D10" s="6"/>
      <c r="E10" s="6"/>
      <c r="F10" s="6"/>
    </row>
    <row r="11" spans="2:6">
      <c r="B11" s="71" t="s">
        <v>11</v>
      </c>
      <c r="C11" s="106" t="s">
        <v>254</v>
      </c>
      <c r="D11" s="6"/>
      <c r="E11" s="6"/>
      <c r="F11" s="6"/>
    </row>
    <row r="12" spans="2:6">
      <c r="B12" s="71" t="s">
        <v>12</v>
      </c>
      <c r="C12" s="159"/>
      <c r="D12" s="6"/>
      <c r="E12" s="6"/>
      <c r="F12" s="6"/>
    </row>
    <row r="13" spans="2:6">
      <c r="B13" s="74" t="s">
        <v>13</v>
      </c>
      <c r="C13" s="74" t="s">
        <v>14</v>
      </c>
      <c r="D13" s="107" t="s">
        <v>15</v>
      </c>
      <c r="E13" s="75" t="s">
        <v>16</v>
      </c>
      <c r="F13" s="75" t="s">
        <v>17</v>
      </c>
    </row>
    <row r="14" spans="2:6">
      <c r="B14" s="291">
        <v>3200000000</v>
      </c>
      <c r="C14" s="106" t="s">
        <v>285</v>
      </c>
      <c r="D14" s="270">
        <v>1</v>
      </c>
      <c r="E14" s="177">
        <v>1631129</v>
      </c>
      <c r="F14" s="28">
        <f>E14*D14</f>
        <v>1631129</v>
      </c>
    </row>
    <row r="15" spans="2:6">
      <c r="B15" s="175"/>
      <c r="C15" s="106"/>
      <c r="D15" s="270"/>
      <c r="E15" s="262"/>
      <c r="F15" s="28"/>
    </row>
    <row r="16" spans="2:6">
      <c r="B16" s="16"/>
      <c r="C16" s="77"/>
      <c r="D16" s="28"/>
      <c r="E16" s="28" t="s">
        <v>18</v>
      </c>
      <c r="F16" s="28">
        <f>F14+F15</f>
        <v>1631129</v>
      </c>
    </row>
    <row r="17" spans="2:9">
      <c r="B17" s="420"/>
      <c r="C17" s="420"/>
      <c r="D17" s="420"/>
      <c r="E17" s="420"/>
      <c r="F17" s="420"/>
    </row>
    <row r="18" spans="2:9">
      <c r="B18" s="418" t="s">
        <v>225</v>
      </c>
      <c r="C18" s="418"/>
      <c r="D18" s="418"/>
      <c r="E18" s="418"/>
      <c r="F18" s="418"/>
    </row>
    <row r="19" spans="2:9">
      <c r="B19" s="69"/>
      <c r="C19" s="70" t="s">
        <v>27</v>
      </c>
      <c r="D19" s="2"/>
      <c r="E19" s="19"/>
      <c r="F19" s="2"/>
    </row>
    <row r="20" spans="2:9">
      <c r="B20" s="71" t="s">
        <v>3</v>
      </c>
      <c r="C20" s="271" t="s">
        <v>45</v>
      </c>
      <c r="D20" s="6"/>
      <c r="E20" s="7" t="s">
        <v>4</v>
      </c>
      <c r="F20" s="6"/>
      <c r="H20" t="s">
        <v>219</v>
      </c>
      <c r="I20" t="s">
        <v>220</v>
      </c>
    </row>
    <row r="21" spans="2:9">
      <c r="B21" s="71" t="s">
        <v>5</v>
      </c>
      <c r="C21" s="271" t="s">
        <v>215</v>
      </c>
      <c r="D21" s="6"/>
      <c r="E21" s="11"/>
      <c r="F21" s="6"/>
    </row>
    <row r="22" spans="2:9">
      <c r="B22" s="71" t="s">
        <v>7</v>
      </c>
      <c r="C22" s="106">
        <v>55752</v>
      </c>
      <c r="D22" s="72"/>
      <c r="E22" s="11" t="s">
        <v>8</v>
      </c>
      <c r="F22" s="6"/>
    </row>
    <row r="23" spans="2:9">
      <c r="B23" s="73" t="s">
        <v>9</v>
      </c>
      <c r="C23" s="287">
        <v>166584</v>
      </c>
      <c r="D23" s="6"/>
      <c r="E23" s="18"/>
      <c r="F23" s="6"/>
    </row>
    <row r="24" spans="2:9">
      <c r="B24" s="71" t="s">
        <v>10</v>
      </c>
      <c r="C24" s="106">
        <v>4700032725</v>
      </c>
      <c r="D24" s="6"/>
      <c r="E24" s="6"/>
      <c r="F24" s="6"/>
    </row>
    <row r="25" spans="2:9">
      <c r="B25" s="71" t="s">
        <v>11</v>
      </c>
      <c r="C25" s="106">
        <v>7480</v>
      </c>
      <c r="D25" s="6"/>
      <c r="E25" s="6"/>
      <c r="F25" s="6"/>
    </row>
    <row r="26" spans="2:9">
      <c r="B26" s="71" t="s">
        <v>12</v>
      </c>
      <c r="C26" s="159">
        <v>5187</v>
      </c>
      <c r="D26" s="6"/>
      <c r="E26" s="6"/>
      <c r="F26" s="6"/>
    </row>
    <row r="27" spans="2:9">
      <c r="B27" s="74" t="s">
        <v>13</v>
      </c>
      <c r="C27" s="74" t="s">
        <v>14</v>
      </c>
      <c r="D27" s="107" t="s">
        <v>15</v>
      </c>
      <c r="E27" s="75" t="s">
        <v>16</v>
      </c>
      <c r="F27" s="75" t="s">
        <v>17</v>
      </c>
    </row>
    <row r="28" spans="2:9">
      <c r="B28" s="291" t="s">
        <v>23</v>
      </c>
      <c r="C28" s="106" t="s">
        <v>226</v>
      </c>
      <c r="D28" s="188">
        <v>1</v>
      </c>
      <c r="E28" s="177">
        <v>250000</v>
      </c>
      <c r="F28" s="28">
        <f>D28*E28</f>
        <v>250000</v>
      </c>
    </row>
    <row r="29" spans="2:9">
      <c r="B29" s="16"/>
      <c r="C29" s="77"/>
      <c r="D29" s="116"/>
      <c r="E29" s="28"/>
      <c r="F29" s="28">
        <f>F28</f>
        <v>250000</v>
      </c>
    </row>
    <row r="30" spans="2:9">
      <c r="B30" s="419"/>
      <c r="C30" s="419"/>
      <c r="D30" s="419"/>
      <c r="E30" s="419"/>
      <c r="F30" s="419"/>
    </row>
    <row r="31" spans="2:9" ht="15.75" thickBot="1">
      <c r="B31" s="418" t="s">
        <v>227</v>
      </c>
      <c r="C31" s="418"/>
      <c r="D31" s="418"/>
      <c r="E31" s="418"/>
      <c r="F31" s="418"/>
    </row>
    <row r="32" spans="2:9">
      <c r="B32" s="129"/>
      <c r="C32" s="123" t="s">
        <v>28</v>
      </c>
      <c r="D32" s="2"/>
      <c r="E32" s="3"/>
      <c r="F32" s="4"/>
    </row>
    <row r="33" spans="2:6">
      <c r="B33" s="71" t="s">
        <v>3</v>
      </c>
      <c r="C33" s="280" t="s">
        <v>114</v>
      </c>
      <c r="D33" s="6"/>
      <c r="E33" s="7" t="s">
        <v>4</v>
      </c>
      <c r="F33" s="8"/>
    </row>
    <row r="34" spans="2:6">
      <c r="B34" s="71" t="s">
        <v>5</v>
      </c>
      <c r="C34" s="178" t="s">
        <v>228</v>
      </c>
      <c r="D34" s="6"/>
      <c r="E34" s="11"/>
      <c r="F34" s="8"/>
    </row>
    <row r="35" spans="2:6">
      <c r="B35" s="71" t="s">
        <v>7</v>
      </c>
      <c r="C35" s="106">
        <v>58120</v>
      </c>
      <c r="D35" s="72"/>
      <c r="E35" s="11" t="s">
        <v>8</v>
      </c>
      <c r="F35" s="8"/>
    </row>
    <row r="36" spans="2:6">
      <c r="B36" s="73" t="s">
        <v>9</v>
      </c>
      <c r="C36" s="225">
        <v>168538</v>
      </c>
      <c r="D36" s="6"/>
      <c r="E36" s="18"/>
      <c r="F36" s="8"/>
    </row>
    <row r="37" spans="2:6">
      <c r="B37" s="71" t="s">
        <v>10</v>
      </c>
      <c r="C37" s="106">
        <v>4520199282</v>
      </c>
      <c r="D37" s="6"/>
      <c r="E37" s="13"/>
      <c r="F37" s="8"/>
    </row>
    <row r="38" spans="2:6">
      <c r="B38" s="71" t="s">
        <v>11</v>
      </c>
      <c r="C38" s="106">
        <v>7174</v>
      </c>
      <c r="D38" s="6"/>
      <c r="E38" s="8"/>
      <c r="F38" s="8"/>
    </row>
    <row r="39" spans="2:6" ht="15.75" thickBot="1">
      <c r="B39" s="186" t="s">
        <v>12</v>
      </c>
      <c r="C39" s="168"/>
      <c r="D39" s="6"/>
      <c r="E39" s="8"/>
      <c r="F39" s="8"/>
    </row>
    <row r="40" spans="2:6" ht="15.75" thickBot="1">
      <c r="B40" s="61" t="s">
        <v>13</v>
      </c>
      <c r="C40" s="124" t="s">
        <v>14</v>
      </c>
      <c r="D40" s="63" t="s">
        <v>15</v>
      </c>
      <c r="E40" s="63" t="s">
        <v>16</v>
      </c>
      <c r="F40" s="64" t="s">
        <v>17</v>
      </c>
    </row>
    <row r="41" spans="2:6" ht="15.75" thickBot="1">
      <c r="B41" s="275" t="s">
        <v>229</v>
      </c>
      <c r="C41" s="276" t="s">
        <v>230</v>
      </c>
      <c r="D41" s="277">
        <v>1</v>
      </c>
      <c r="E41" s="278">
        <v>264000</v>
      </c>
      <c r="F41" s="279">
        <f>D41*E41</f>
        <v>264000</v>
      </c>
    </row>
    <row r="42" spans="2:6" ht="15.75" thickBot="1">
      <c r="B42" s="114"/>
      <c r="C42" s="307"/>
      <c r="D42" s="146"/>
      <c r="E42" s="147" t="s">
        <v>18</v>
      </c>
      <c r="F42" s="128">
        <f>F41</f>
        <v>264000</v>
      </c>
    </row>
    <row r="44" spans="2:6" ht="15.75" thickBot="1">
      <c r="B44" s="418" t="s">
        <v>258</v>
      </c>
      <c r="C44" s="418"/>
      <c r="D44" s="418"/>
      <c r="E44" s="418"/>
      <c r="F44" s="418"/>
    </row>
    <row r="45" spans="2:6" ht="15.75" thickBot="1">
      <c r="B45" s="31"/>
      <c r="C45" s="123" t="s">
        <v>29</v>
      </c>
      <c r="D45" s="2"/>
      <c r="E45" s="3"/>
      <c r="F45" s="4"/>
    </row>
    <row r="46" spans="2:6">
      <c r="B46" s="5" t="s">
        <v>3</v>
      </c>
      <c r="C46" s="308" t="s">
        <v>112</v>
      </c>
      <c r="D46" s="6"/>
      <c r="E46" s="7" t="s">
        <v>4</v>
      </c>
      <c r="F46" s="8"/>
    </row>
    <row r="47" spans="2:6">
      <c r="B47" s="9" t="s">
        <v>5</v>
      </c>
      <c r="C47" s="178" t="s">
        <v>278</v>
      </c>
      <c r="D47" s="6"/>
      <c r="E47" s="11"/>
      <c r="F47" s="8"/>
    </row>
    <row r="48" spans="2:6">
      <c r="B48" s="9" t="s">
        <v>7</v>
      </c>
      <c r="C48" s="106">
        <v>99311</v>
      </c>
      <c r="D48" s="72"/>
      <c r="E48" s="11" t="s">
        <v>8</v>
      </c>
      <c r="F48" s="8"/>
    </row>
    <row r="49" spans="2:8">
      <c r="B49" s="1" t="s">
        <v>9</v>
      </c>
      <c r="C49" s="115">
        <v>189285</v>
      </c>
      <c r="D49" s="6"/>
      <c r="E49" s="18"/>
      <c r="F49" s="8"/>
    </row>
    <row r="50" spans="2:8">
      <c r="B50" s="9" t="s">
        <v>10</v>
      </c>
      <c r="C50" s="106">
        <v>4300091120</v>
      </c>
      <c r="D50" s="6"/>
      <c r="E50" s="13"/>
      <c r="F50" s="8"/>
    </row>
    <row r="51" spans="2:8">
      <c r="B51" s="14" t="s">
        <v>11</v>
      </c>
      <c r="C51" s="106">
        <v>7038</v>
      </c>
      <c r="D51" s="6"/>
      <c r="E51" s="8"/>
      <c r="F51" s="8"/>
    </row>
    <row r="52" spans="2:8" ht="15.75" thickBot="1">
      <c r="B52" s="14" t="s">
        <v>12</v>
      </c>
      <c r="C52" s="192"/>
      <c r="D52" s="6"/>
      <c r="E52" s="8"/>
      <c r="F52" s="8"/>
    </row>
    <row r="53" spans="2:8" ht="15.75" thickBot="1">
      <c r="B53" s="61" t="s">
        <v>13</v>
      </c>
      <c r="C53" s="61" t="s">
        <v>14</v>
      </c>
      <c r="D53" s="62" t="s">
        <v>15</v>
      </c>
      <c r="E53" s="63" t="s">
        <v>16</v>
      </c>
      <c r="F53" s="64" t="s">
        <v>17</v>
      </c>
    </row>
    <row r="54" spans="2:8" ht="15.75" thickBot="1">
      <c r="B54" s="291" t="s">
        <v>229</v>
      </c>
      <c r="C54" s="276" t="s">
        <v>260</v>
      </c>
      <c r="D54" s="277">
        <v>2</v>
      </c>
      <c r="E54" s="278">
        <v>56958</v>
      </c>
      <c r="F54" s="279">
        <f>D54*E54</f>
        <v>113916</v>
      </c>
    </row>
    <row r="55" spans="2:8" ht="15.75" thickBot="1">
      <c r="B55" s="309"/>
      <c r="C55" s="309"/>
      <c r="D55" s="146"/>
      <c r="E55" s="147" t="s">
        <v>18</v>
      </c>
      <c r="F55" s="146">
        <f>F54</f>
        <v>113916</v>
      </c>
      <c r="H55" t="s">
        <v>160</v>
      </c>
    </row>
    <row r="56" spans="2:8">
      <c r="E56" s="315"/>
      <c r="F56" s="316"/>
    </row>
    <row r="57" spans="2:8" ht="15.75" thickBot="1">
      <c r="B57" s="418" t="s">
        <v>295</v>
      </c>
      <c r="C57" s="418"/>
      <c r="D57" s="418"/>
      <c r="E57" s="418"/>
      <c r="F57" s="418"/>
    </row>
    <row r="58" spans="2:8" ht="15.75" thickBot="1">
      <c r="B58" s="31"/>
      <c r="C58" s="123" t="s">
        <v>30</v>
      </c>
      <c r="D58" s="2"/>
      <c r="E58" s="3"/>
      <c r="F58" s="4"/>
    </row>
    <row r="59" spans="2:8">
      <c r="B59" s="5" t="s">
        <v>3</v>
      </c>
      <c r="C59" s="308" t="s">
        <v>296</v>
      </c>
      <c r="D59" s="6"/>
      <c r="E59" s="7" t="s">
        <v>4</v>
      </c>
      <c r="F59" s="8"/>
    </row>
    <row r="60" spans="2:8">
      <c r="B60" s="9" t="s">
        <v>5</v>
      </c>
      <c r="C60" s="178" t="s">
        <v>297</v>
      </c>
      <c r="D60" s="6"/>
      <c r="E60" s="11"/>
      <c r="F60" s="8"/>
    </row>
    <row r="61" spans="2:8">
      <c r="B61" s="9" t="s">
        <v>7</v>
      </c>
      <c r="C61" s="106">
        <v>105414</v>
      </c>
      <c r="D61" s="72"/>
      <c r="E61" s="11" t="s">
        <v>8</v>
      </c>
      <c r="F61" s="8"/>
    </row>
    <row r="62" spans="2:8">
      <c r="B62" s="1" t="s">
        <v>9</v>
      </c>
      <c r="C62" s="225">
        <v>195496</v>
      </c>
      <c r="D62" s="6"/>
      <c r="E62" s="18"/>
      <c r="F62" s="8"/>
    </row>
    <row r="63" spans="2:8">
      <c r="B63" s="9" t="s">
        <v>10</v>
      </c>
      <c r="C63" s="106" t="s">
        <v>294</v>
      </c>
      <c r="D63" s="6"/>
      <c r="E63" s="13"/>
      <c r="F63" s="8"/>
    </row>
    <row r="64" spans="2:8">
      <c r="B64" s="14" t="s">
        <v>11</v>
      </c>
      <c r="C64" s="106"/>
      <c r="D64" s="6"/>
      <c r="E64" s="8"/>
      <c r="F64" s="8"/>
    </row>
    <row r="65" spans="2:6" ht="15.75" thickBot="1">
      <c r="B65" s="14" t="s">
        <v>12</v>
      </c>
      <c r="C65" s="125">
        <v>6056</v>
      </c>
      <c r="D65" s="6"/>
      <c r="E65" s="8"/>
      <c r="F65" s="8"/>
    </row>
    <row r="66" spans="2:6" ht="15.75" thickBot="1">
      <c r="B66" s="61" t="s">
        <v>13</v>
      </c>
      <c r="C66" s="124" t="s">
        <v>14</v>
      </c>
      <c r="D66" s="62" t="s">
        <v>15</v>
      </c>
      <c r="E66" s="63" t="s">
        <v>16</v>
      </c>
      <c r="F66" s="64" t="s">
        <v>17</v>
      </c>
    </row>
    <row r="67" spans="2:6" ht="15.75" thickBot="1">
      <c r="B67" s="282">
        <v>3200000000</v>
      </c>
      <c r="C67" s="106" t="s">
        <v>24</v>
      </c>
      <c r="D67" s="131">
        <v>1</v>
      </c>
      <c r="E67" s="283">
        <v>283862</v>
      </c>
      <c r="F67" s="146">
        <f>D67*E67</f>
        <v>283862</v>
      </c>
    </row>
    <row r="68" spans="2:6" ht="15.75" thickBot="1">
      <c r="B68" s="185"/>
      <c r="C68" s="185"/>
      <c r="D68" s="146"/>
      <c r="E68" s="147" t="s">
        <v>18</v>
      </c>
      <c r="F68" s="128">
        <f>SUM(F67:F67)</f>
        <v>283862</v>
      </c>
    </row>
    <row r="70" spans="2:6" ht="15.75" thickBot="1">
      <c r="B70" s="418" t="s">
        <v>282</v>
      </c>
      <c r="C70" s="418"/>
      <c r="D70" s="418"/>
      <c r="E70" s="418"/>
      <c r="F70" s="418"/>
    </row>
    <row r="71" spans="2:6" ht="15.75" thickBot="1">
      <c r="B71" s="31"/>
      <c r="C71" s="123" t="s">
        <v>31</v>
      </c>
      <c r="D71" s="2"/>
      <c r="E71" s="3"/>
      <c r="F71" s="4"/>
    </row>
    <row r="72" spans="2:6">
      <c r="B72" s="5" t="s">
        <v>3</v>
      </c>
      <c r="C72" s="284" t="s">
        <v>261</v>
      </c>
      <c r="D72" s="6"/>
      <c r="E72" s="7" t="s">
        <v>4</v>
      </c>
      <c r="F72" s="8"/>
    </row>
    <row r="73" spans="2:6">
      <c r="B73" s="9" t="s">
        <v>5</v>
      </c>
      <c r="C73" s="178" t="s">
        <v>287</v>
      </c>
      <c r="D73" s="6"/>
      <c r="E73" s="11"/>
      <c r="F73" s="8"/>
    </row>
    <row r="74" spans="2:6">
      <c r="B74" s="9" t="s">
        <v>7</v>
      </c>
      <c r="C74" s="106">
        <v>103777</v>
      </c>
      <c r="D74" s="72"/>
      <c r="E74" s="11" t="s">
        <v>8</v>
      </c>
      <c r="F74" s="8"/>
    </row>
    <row r="75" spans="2:6">
      <c r="B75" s="1" t="s">
        <v>9</v>
      </c>
      <c r="C75" s="225">
        <v>194031</v>
      </c>
      <c r="D75" s="6"/>
      <c r="E75" s="18"/>
      <c r="F75" s="8"/>
    </row>
    <row r="76" spans="2:6">
      <c r="B76" s="9" t="s">
        <v>10</v>
      </c>
      <c r="C76" s="106">
        <v>1452</v>
      </c>
      <c r="D76" s="6"/>
      <c r="E76" s="13"/>
      <c r="F76" s="8"/>
    </row>
    <row r="77" spans="2:6">
      <c r="B77" s="14" t="s">
        <v>11</v>
      </c>
      <c r="C77" s="106">
        <v>90118</v>
      </c>
      <c r="D77" s="6"/>
      <c r="E77" s="8"/>
      <c r="F77" s="8"/>
    </row>
    <row r="78" spans="2:6">
      <c r="B78" s="14" t="s">
        <v>12</v>
      </c>
      <c r="C78" s="292">
        <v>5930</v>
      </c>
      <c r="D78" s="6"/>
      <c r="E78" s="8"/>
      <c r="F78" s="8"/>
    </row>
    <row r="79" spans="2:6" ht="15.75" thickBot="1">
      <c r="B79" s="74" t="s">
        <v>13</v>
      </c>
      <c r="C79" s="74" t="s">
        <v>14</v>
      </c>
      <c r="D79" s="75" t="s">
        <v>15</v>
      </c>
      <c r="E79" s="75" t="s">
        <v>16</v>
      </c>
      <c r="F79" s="187" t="s">
        <v>17</v>
      </c>
    </row>
    <row r="80" spans="2:6" ht="15.75" thickBot="1">
      <c r="B80" s="275">
        <v>9910000003</v>
      </c>
      <c r="C80" s="302" t="s">
        <v>46</v>
      </c>
      <c r="D80" s="285">
        <v>1</v>
      </c>
      <c r="E80" s="199">
        <v>180000</v>
      </c>
      <c r="F80" s="146">
        <f>D80*E80</f>
        <v>180000</v>
      </c>
    </row>
    <row r="81" spans="2:7" ht="15.75" thickBot="1">
      <c r="B81" s="125"/>
      <c r="C81" s="125"/>
      <c r="D81" s="193"/>
      <c r="E81" s="193"/>
      <c r="F81" s="146">
        <f>D81*E81</f>
        <v>0</v>
      </c>
    </row>
    <row r="82" spans="2:7" ht="15.75" thickBot="1">
      <c r="B82" s="125"/>
      <c r="C82" s="125"/>
      <c r="D82" s="193"/>
      <c r="E82" s="193"/>
      <c r="F82" s="146">
        <f>D82*E82</f>
        <v>0</v>
      </c>
    </row>
    <row r="83" spans="2:7" ht="15.75" thickBot="1">
      <c r="E83" s="194" t="s">
        <v>18</v>
      </c>
      <c r="F83" s="146">
        <v>180000</v>
      </c>
    </row>
    <row r="84" spans="2:7">
      <c r="F84" s="320"/>
    </row>
    <row r="86" spans="2:7">
      <c r="C86" s="419" t="s">
        <v>214</v>
      </c>
      <c r="D86" s="419"/>
      <c r="E86" s="419"/>
      <c r="F86" s="419"/>
      <c r="G86" s="419"/>
    </row>
  </sheetData>
  <mergeCells count="10">
    <mergeCell ref="C86:G86"/>
    <mergeCell ref="B70:F70"/>
    <mergeCell ref="B17:F17"/>
    <mergeCell ref="B3:F3"/>
    <mergeCell ref="B30:F30"/>
    <mergeCell ref="B44:F44"/>
    <mergeCell ref="B57:F57"/>
    <mergeCell ref="B4:F4"/>
    <mergeCell ref="B18:F18"/>
    <mergeCell ref="B31:F3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I65"/>
  <sheetViews>
    <sheetView workbookViewId="0">
      <selection activeCell="B12" sqref="B12"/>
    </sheetView>
  </sheetViews>
  <sheetFormatPr baseColWidth="10" defaultRowHeight="15"/>
  <cols>
    <col min="2" max="2" width="35.28515625" style="17" customWidth="1"/>
    <col min="3" max="3" width="45.85546875" style="20" bestFit="1" customWidth="1"/>
    <col min="4" max="4" width="11.42578125" style="20"/>
    <col min="5" max="5" width="12.28515625" style="26" customWidth="1"/>
    <col min="6" max="6" width="11.42578125" style="26"/>
  </cols>
  <sheetData>
    <row r="1" spans="2:6">
      <c r="B1" s="421"/>
      <c r="C1" s="421"/>
      <c r="D1" s="421"/>
      <c r="E1" s="421"/>
      <c r="F1" s="421"/>
    </row>
    <row r="2" spans="2:6" ht="15.75" thickBot="1">
      <c r="B2" s="418" t="s">
        <v>282</v>
      </c>
      <c r="C2" s="418"/>
      <c r="D2" s="418"/>
      <c r="E2" s="418"/>
      <c r="F2" s="418"/>
    </row>
    <row r="3" spans="2:6" ht="15.75" thickBot="1">
      <c r="B3" s="31"/>
      <c r="C3" s="32" t="s">
        <v>71</v>
      </c>
      <c r="D3" s="2"/>
      <c r="E3" s="3"/>
      <c r="F3" s="4"/>
    </row>
    <row r="4" spans="2:6">
      <c r="B4" s="5" t="s">
        <v>3</v>
      </c>
      <c r="C4" s="268" t="s">
        <v>288</v>
      </c>
      <c r="D4" s="6"/>
      <c r="E4" s="7" t="s">
        <v>4</v>
      </c>
      <c r="F4" s="8"/>
    </row>
    <row r="5" spans="2:6">
      <c r="B5" s="9" t="s">
        <v>5</v>
      </c>
      <c r="C5" s="310" t="s">
        <v>289</v>
      </c>
      <c r="D5" s="10"/>
      <c r="E5" s="11"/>
      <c r="F5" s="8"/>
    </row>
    <row r="6" spans="2:6">
      <c r="B6" s="9" t="s">
        <v>7</v>
      </c>
      <c r="C6" s="106">
        <v>103804</v>
      </c>
      <c r="D6" s="12"/>
      <c r="E6" s="11" t="s">
        <v>8</v>
      </c>
      <c r="F6" s="8"/>
    </row>
    <row r="7" spans="2:6">
      <c r="B7" s="1" t="s">
        <v>9</v>
      </c>
      <c r="C7" s="115">
        <v>194036</v>
      </c>
      <c r="D7" s="6"/>
      <c r="E7" s="18"/>
      <c r="F7" s="8"/>
    </row>
    <row r="8" spans="2:6">
      <c r="B8" s="9" t="s">
        <v>10</v>
      </c>
      <c r="C8" s="106">
        <v>4300099395</v>
      </c>
      <c r="D8" s="6"/>
      <c r="E8" s="13"/>
      <c r="F8" s="8"/>
    </row>
    <row r="9" spans="2:6">
      <c r="B9" s="14" t="s">
        <v>11</v>
      </c>
      <c r="C9" s="106" t="s">
        <v>254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>
      <c r="B11" s="263" t="s">
        <v>13</v>
      </c>
      <c r="C11" s="263" t="s">
        <v>14</v>
      </c>
      <c r="D11" s="211" t="s">
        <v>15</v>
      </c>
      <c r="E11" s="212" t="s">
        <v>16</v>
      </c>
      <c r="F11" s="213" t="s">
        <v>17</v>
      </c>
    </row>
    <row r="12" spans="2:6">
      <c r="B12" s="305">
        <v>3200000000</v>
      </c>
      <c r="C12" s="303" t="s">
        <v>290</v>
      </c>
      <c r="D12" s="209">
        <v>1</v>
      </c>
      <c r="E12" s="183">
        <v>3058048</v>
      </c>
      <c r="F12" s="193">
        <v>3058048</v>
      </c>
    </row>
    <row r="13" spans="2:6">
      <c r="B13" s="304"/>
      <c r="C13" s="291"/>
      <c r="D13" s="209"/>
      <c r="E13" s="193"/>
      <c r="F13" s="193"/>
    </row>
    <row r="14" spans="2:6">
      <c r="B14" s="304"/>
      <c r="C14" s="291"/>
      <c r="D14" s="193"/>
      <c r="E14" s="194" t="s">
        <v>155</v>
      </c>
      <c r="F14" s="193">
        <v>3058048</v>
      </c>
    </row>
    <row r="15" spans="2:6" ht="15.75" thickBot="1">
      <c r="B15" s="418" t="s">
        <v>282</v>
      </c>
      <c r="C15" s="418"/>
      <c r="D15" s="418"/>
      <c r="E15" s="418"/>
      <c r="F15" s="418"/>
    </row>
    <row r="16" spans="2:6" ht="15.75" thickBot="1">
      <c r="B16" s="31"/>
      <c r="C16" s="123" t="s">
        <v>32</v>
      </c>
      <c r="D16" s="2"/>
      <c r="E16" s="3"/>
      <c r="F16" s="4"/>
    </row>
    <row r="17" spans="2:9">
      <c r="B17" s="5" t="s">
        <v>3</v>
      </c>
      <c r="C17" s="179" t="s">
        <v>104</v>
      </c>
      <c r="D17" s="6"/>
      <c r="E17" s="7" t="s">
        <v>4</v>
      </c>
      <c r="F17" s="8"/>
    </row>
    <row r="18" spans="2:9">
      <c r="B18" s="9" t="s">
        <v>5</v>
      </c>
      <c r="C18" s="173" t="s">
        <v>255</v>
      </c>
      <c r="D18" s="6"/>
      <c r="E18" s="11"/>
      <c r="F18" s="8"/>
    </row>
    <row r="19" spans="2:9">
      <c r="B19" s="9" t="s">
        <v>7</v>
      </c>
      <c r="C19" s="106">
        <v>104359</v>
      </c>
      <c r="D19" s="72"/>
      <c r="E19" s="11" t="s">
        <v>8</v>
      </c>
      <c r="F19" s="8"/>
    </row>
    <row r="20" spans="2:9">
      <c r="B20" s="1" t="s">
        <v>9</v>
      </c>
      <c r="C20" s="207">
        <v>194420</v>
      </c>
      <c r="D20" s="6"/>
      <c r="E20" s="18"/>
      <c r="F20" s="8"/>
    </row>
    <row r="21" spans="2:9">
      <c r="B21" s="9" t="s">
        <v>10</v>
      </c>
      <c r="C21" s="106" t="s">
        <v>291</v>
      </c>
      <c r="D21" s="6"/>
      <c r="E21" s="13"/>
      <c r="F21" s="8"/>
    </row>
    <row r="22" spans="2:9">
      <c r="B22" s="9" t="s">
        <v>11</v>
      </c>
      <c r="C22" s="106">
        <v>7119</v>
      </c>
      <c r="D22" s="6"/>
      <c r="E22" s="8"/>
      <c r="F22" s="8"/>
    </row>
    <row r="23" spans="2:9" ht="15.75" thickBot="1">
      <c r="B23" s="15" t="s">
        <v>12</v>
      </c>
      <c r="C23" s="139"/>
      <c r="D23" s="6"/>
      <c r="E23" s="8"/>
      <c r="F23" s="8"/>
    </row>
    <row r="24" spans="2:9" ht="15.75" thickBot="1">
      <c r="B24" s="263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9" ht="15.75" thickBot="1">
      <c r="B25" s="305" t="s">
        <v>229</v>
      </c>
      <c r="C25" s="303" t="s">
        <v>260</v>
      </c>
      <c r="D25" s="131">
        <v>20</v>
      </c>
      <c r="E25" s="196">
        <v>56958</v>
      </c>
      <c r="F25" s="146">
        <v>1139160</v>
      </c>
    </row>
    <row r="26" spans="2:9" ht="15.75" thickBot="1">
      <c r="B26" s="111"/>
      <c r="C26" s="306"/>
      <c r="D26" s="136"/>
      <c r="E26" s="137" t="s">
        <v>18</v>
      </c>
      <c r="F26" s="138">
        <v>1139160</v>
      </c>
    </row>
    <row r="27" spans="2:9" ht="15.75" thickBot="1">
      <c r="B27" s="418" t="s">
        <v>292</v>
      </c>
      <c r="C27" s="418"/>
      <c r="D27" s="418"/>
      <c r="E27" s="418"/>
      <c r="F27" s="418"/>
      <c r="I27" t="s">
        <v>160</v>
      </c>
    </row>
    <row r="28" spans="2:9" ht="15.75" thickBot="1">
      <c r="B28" s="152"/>
      <c r="C28" s="153" t="s">
        <v>33</v>
      </c>
      <c r="D28" s="2"/>
      <c r="E28" s="3"/>
      <c r="F28" s="4"/>
    </row>
    <row r="29" spans="2:9" ht="15.75" thickBot="1">
      <c r="B29" s="154" t="s">
        <v>3</v>
      </c>
      <c r="C29" s="179" t="s">
        <v>122</v>
      </c>
      <c r="D29" s="6"/>
      <c r="E29" s="7" t="s">
        <v>4</v>
      </c>
      <c r="F29" s="8"/>
    </row>
    <row r="30" spans="2:9" ht="15.75" thickBot="1">
      <c r="B30" s="154" t="s">
        <v>5</v>
      </c>
      <c r="C30" s="173" t="s">
        <v>238</v>
      </c>
      <c r="D30" s="6"/>
      <c r="E30" s="11"/>
      <c r="F30" s="8"/>
    </row>
    <row r="31" spans="2:9" ht="15.75" thickBot="1">
      <c r="B31" s="154" t="s">
        <v>7</v>
      </c>
      <c r="C31" s="106">
        <v>104633</v>
      </c>
      <c r="D31" s="72"/>
      <c r="E31" s="11" t="s">
        <v>8</v>
      </c>
      <c r="F31" s="8"/>
    </row>
    <row r="32" spans="2:9" ht="15.75" thickBot="1">
      <c r="B32" s="155" t="s">
        <v>9</v>
      </c>
      <c r="C32" s="115">
        <v>194780</v>
      </c>
      <c r="D32" s="6"/>
      <c r="E32" s="18"/>
      <c r="F32" s="8"/>
    </row>
    <row r="33" spans="2:6" ht="15.75" thickBot="1">
      <c r="B33" s="154" t="s">
        <v>10</v>
      </c>
      <c r="C33" s="106">
        <v>381657</v>
      </c>
      <c r="D33" s="6"/>
      <c r="E33" s="13"/>
      <c r="F33" s="8"/>
    </row>
    <row r="34" spans="2:6" ht="15.75" thickBot="1">
      <c r="B34" s="154" t="s">
        <v>11</v>
      </c>
      <c r="C34" s="106">
        <v>7234</v>
      </c>
      <c r="D34" s="6"/>
      <c r="E34" s="8"/>
      <c r="F34" s="8"/>
    </row>
    <row r="35" spans="2:6" ht="15.75" thickBot="1">
      <c r="B35" s="154" t="s">
        <v>12</v>
      </c>
      <c r="C35" s="114">
        <v>6301</v>
      </c>
      <c r="D35" s="6"/>
      <c r="E35" s="8"/>
      <c r="F35" s="8"/>
    </row>
    <row r="36" spans="2:6" ht="15.75" thickBot="1">
      <c r="B36" s="61" t="s">
        <v>13</v>
      </c>
      <c r="C36" s="61" t="s">
        <v>14</v>
      </c>
      <c r="D36" s="200" t="s">
        <v>15</v>
      </c>
      <c r="E36" s="75" t="s">
        <v>16</v>
      </c>
      <c r="F36" s="202" t="s">
        <v>17</v>
      </c>
    </row>
    <row r="37" spans="2:6" ht="16.5" thickBot="1">
      <c r="B37" s="305" t="s">
        <v>23</v>
      </c>
      <c r="C37" s="106" t="s">
        <v>123</v>
      </c>
      <c r="D37" s="131">
        <v>1</v>
      </c>
      <c r="E37" s="205">
        <v>250000</v>
      </c>
      <c r="F37" s="203">
        <f>D37*E37</f>
        <v>250000</v>
      </c>
    </row>
    <row r="38" spans="2:6" ht="15.75" thickBot="1">
      <c r="B38" s="114"/>
      <c r="C38" s="114"/>
      <c r="D38" s="201"/>
      <c r="E38" s="194" t="s">
        <v>18</v>
      </c>
      <c r="F38" s="204">
        <f>F37</f>
        <v>250000</v>
      </c>
    </row>
    <row r="40" spans="2:6" ht="15.75" thickBot="1">
      <c r="B40" s="418" t="s">
        <v>258</v>
      </c>
      <c r="C40" s="418"/>
      <c r="D40" s="418"/>
      <c r="E40" s="418"/>
      <c r="F40" s="418"/>
    </row>
    <row r="41" spans="2:6" ht="15.75" thickBot="1">
      <c r="B41" s="31"/>
      <c r="C41" s="32" t="s">
        <v>34</v>
      </c>
      <c r="D41" s="2"/>
      <c r="E41" s="3"/>
      <c r="F41" s="4"/>
    </row>
    <row r="42" spans="2:6">
      <c r="B42" s="5" t="s">
        <v>3</v>
      </c>
      <c r="C42" s="300" t="s">
        <v>114</v>
      </c>
      <c r="D42" s="6"/>
      <c r="E42" s="7" t="s">
        <v>4</v>
      </c>
      <c r="F42" s="8"/>
    </row>
    <row r="43" spans="2:6">
      <c r="B43" s="9" t="s">
        <v>5</v>
      </c>
      <c r="C43" s="173" t="s">
        <v>251</v>
      </c>
      <c r="D43" s="10"/>
      <c r="E43" s="11"/>
      <c r="F43" s="8"/>
    </row>
    <row r="44" spans="2:6">
      <c r="B44" s="9" t="s">
        <v>7</v>
      </c>
      <c r="C44" s="106">
        <v>98591</v>
      </c>
      <c r="D44" s="12"/>
      <c r="E44" s="11" t="s">
        <v>8</v>
      </c>
      <c r="F44" s="8"/>
    </row>
    <row r="45" spans="2:6">
      <c r="B45" s="1" t="s">
        <v>9</v>
      </c>
      <c r="C45" s="207">
        <v>191540</v>
      </c>
      <c r="D45" s="6"/>
      <c r="E45" s="18"/>
      <c r="F45" s="8"/>
    </row>
    <row r="46" spans="2:6">
      <c r="B46" s="9" t="s">
        <v>10</v>
      </c>
      <c r="C46" s="301">
        <v>4561248268</v>
      </c>
      <c r="D46" s="6"/>
      <c r="E46" s="13"/>
      <c r="F46" s="8"/>
    </row>
    <row r="47" spans="2:6">
      <c r="B47" s="14" t="s">
        <v>11</v>
      </c>
      <c r="C47" s="106">
        <v>7183</v>
      </c>
      <c r="D47" s="6"/>
      <c r="E47" s="8"/>
      <c r="F47" s="8"/>
    </row>
    <row r="48" spans="2:6" ht="15.75" thickBot="1">
      <c r="B48" s="14" t="s">
        <v>12</v>
      </c>
      <c r="C48" s="25"/>
      <c r="D48" s="6"/>
      <c r="E48" s="8"/>
      <c r="F48" s="8"/>
    </row>
    <row r="49" spans="2:6" ht="15.75" thickBot="1">
      <c r="B49" s="61" t="s">
        <v>13</v>
      </c>
      <c r="C49" s="61" t="s">
        <v>14</v>
      </c>
      <c r="D49" s="62" t="s">
        <v>15</v>
      </c>
      <c r="E49" s="63" t="s">
        <v>16</v>
      </c>
      <c r="F49" s="64" t="s">
        <v>17</v>
      </c>
    </row>
    <row r="50" spans="2:6" ht="15.75" thickBot="1">
      <c r="B50" s="305">
        <v>9910000003</v>
      </c>
      <c r="C50" s="106" t="s">
        <v>46</v>
      </c>
      <c r="D50" s="131">
        <v>1</v>
      </c>
      <c r="E50" s="146">
        <v>250000</v>
      </c>
      <c r="F50" s="128">
        <v>250000</v>
      </c>
    </row>
    <row r="51" spans="2:6" ht="15.75" thickBot="1">
      <c r="B51" s="114"/>
      <c r="C51" s="114"/>
      <c r="D51" s="146"/>
      <c r="E51" s="147"/>
      <c r="F51" s="128"/>
    </row>
    <row r="52" spans="2:6" ht="15.75" thickBot="1">
      <c r="B52" s="114"/>
      <c r="C52" s="114"/>
      <c r="D52" s="146"/>
      <c r="E52" s="147"/>
      <c r="F52" s="128"/>
    </row>
    <row r="53" spans="2:6" ht="15.75" thickBot="1">
      <c r="E53" s="147" t="s">
        <v>18</v>
      </c>
      <c r="F53" s="146">
        <v>250000</v>
      </c>
    </row>
    <row r="54" spans="2:6" ht="15.75" thickBot="1">
      <c r="B54" s="418" t="s">
        <v>258</v>
      </c>
      <c r="C54" s="418"/>
      <c r="D54" s="418"/>
      <c r="E54" s="418"/>
      <c r="F54" s="418"/>
    </row>
    <row r="55" spans="2:6" ht="15.75" thickBot="1">
      <c r="B55" s="31"/>
      <c r="C55" s="32" t="s">
        <v>72</v>
      </c>
      <c r="D55" s="2"/>
      <c r="E55" s="3"/>
      <c r="F55" s="4"/>
    </row>
    <row r="56" spans="2:6">
      <c r="B56" s="5" t="s">
        <v>3</v>
      </c>
      <c r="C56" s="179" t="s">
        <v>114</v>
      </c>
      <c r="D56" s="6"/>
      <c r="E56" s="7" t="s">
        <v>4</v>
      </c>
      <c r="F56" s="8"/>
    </row>
    <row r="57" spans="2:6">
      <c r="B57" s="9" t="s">
        <v>5</v>
      </c>
      <c r="C57" s="173" t="s">
        <v>251</v>
      </c>
      <c r="D57" s="10"/>
      <c r="E57" s="11"/>
      <c r="F57" s="8"/>
    </row>
    <row r="58" spans="2:6">
      <c r="B58" s="9" t="s">
        <v>7</v>
      </c>
      <c r="C58" s="106">
        <v>98590</v>
      </c>
      <c r="D58" s="12"/>
      <c r="E58" s="11" t="s">
        <v>8</v>
      </c>
      <c r="F58" s="8"/>
    </row>
    <row r="59" spans="2:6">
      <c r="B59" s="1" t="s">
        <v>9</v>
      </c>
      <c r="C59" s="207">
        <v>191541</v>
      </c>
      <c r="D59" s="6"/>
      <c r="E59" s="18"/>
      <c r="F59" s="8"/>
    </row>
    <row r="60" spans="2:6">
      <c r="B60" s="9" t="s">
        <v>10</v>
      </c>
      <c r="C60" s="106">
        <v>4520209797</v>
      </c>
      <c r="D60" s="6"/>
      <c r="E60" s="13"/>
      <c r="F60" s="8"/>
    </row>
    <row r="61" spans="2:6">
      <c r="B61" s="14" t="s">
        <v>11</v>
      </c>
      <c r="C61" s="106">
        <v>7182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211" t="s">
        <v>15</v>
      </c>
      <c r="E63" s="212" t="s">
        <v>16</v>
      </c>
      <c r="F63" s="213" t="s">
        <v>17</v>
      </c>
    </row>
    <row r="64" spans="2:6" ht="15.75">
      <c r="B64" s="209" t="s">
        <v>23</v>
      </c>
      <c r="C64" s="106" t="s">
        <v>123</v>
      </c>
      <c r="D64" s="209">
        <v>1</v>
      </c>
      <c r="E64" s="205">
        <v>250000</v>
      </c>
      <c r="F64" s="133">
        <f>D64*E64</f>
        <v>250000</v>
      </c>
    </row>
    <row r="65" spans="2:6" ht="15.75" thickBot="1">
      <c r="B65" s="111"/>
      <c r="C65" s="210"/>
      <c r="D65" s="193"/>
      <c r="E65" s="194" t="s">
        <v>18</v>
      </c>
      <c r="F65" s="133">
        <f>F64</f>
        <v>250000</v>
      </c>
    </row>
  </sheetData>
  <mergeCells count="6">
    <mergeCell ref="B54:F54"/>
    <mergeCell ref="B15:F15"/>
    <mergeCell ref="B1:F1"/>
    <mergeCell ref="B27:F27"/>
    <mergeCell ref="B2:F2"/>
    <mergeCell ref="B40:F40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2:I107"/>
  <sheetViews>
    <sheetView topLeftCell="A28" workbookViewId="0">
      <selection activeCell="H63" sqref="H63"/>
    </sheetView>
  </sheetViews>
  <sheetFormatPr baseColWidth="10" defaultRowHeight="15"/>
  <cols>
    <col min="2" max="2" width="35.28515625" style="79" customWidth="1"/>
    <col min="3" max="3" width="45.5703125" style="79" customWidth="1"/>
    <col min="4" max="4" width="11.42578125" style="79"/>
    <col min="5" max="5" width="12.28515625" style="79" customWidth="1"/>
    <col min="6" max="6" width="11.42578125" style="79"/>
  </cols>
  <sheetData>
    <row r="2" spans="2:6">
      <c r="B2" s="418" t="s">
        <v>256</v>
      </c>
      <c r="C2" s="418"/>
      <c r="D2" s="418"/>
      <c r="E2" s="418"/>
      <c r="F2" s="418"/>
    </row>
    <row r="3" spans="2:6">
      <c r="B3" s="69"/>
      <c r="C3" s="70" t="s">
        <v>73</v>
      </c>
      <c r="D3" s="2"/>
      <c r="E3" s="3"/>
      <c r="F3" s="4"/>
    </row>
    <row r="4" spans="2:6">
      <c r="B4" s="215" t="s">
        <v>3</v>
      </c>
      <c r="C4" s="179" t="s">
        <v>261</v>
      </c>
      <c r="D4" s="2"/>
      <c r="E4" s="19" t="s">
        <v>4</v>
      </c>
      <c r="F4" s="4"/>
    </row>
    <row r="5" spans="2:6">
      <c r="B5" s="215" t="s">
        <v>5</v>
      </c>
      <c r="C5" s="173" t="s">
        <v>257</v>
      </c>
      <c r="D5" s="2"/>
      <c r="E5" s="83"/>
      <c r="F5" s="4"/>
    </row>
    <row r="6" spans="2:6">
      <c r="B6" s="215" t="s">
        <v>7</v>
      </c>
      <c r="C6" s="106">
        <v>98360</v>
      </c>
      <c r="D6" s="143"/>
      <c r="E6" s="83" t="s">
        <v>8</v>
      </c>
      <c r="F6" s="4"/>
    </row>
    <row r="7" spans="2:6">
      <c r="B7" s="216" t="s">
        <v>9</v>
      </c>
      <c r="C7" s="208">
        <v>188948</v>
      </c>
      <c r="D7" s="2"/>
      <c r="E7" s="84"/>
      <c r="F7" s="4"/>
    </row>
    <row r="8" spans="2:6">
      <c r="B8" s="215" t="s">
        <v>10</v>
      </c>
      <c r="C8" s="106">
        <v>1433</v>
      </c>
      <c r="D8" s="2"/>
      <c r="E8" s="86"/>
      <c r="F8" s="4"/>
    </row>
    <row r="9" spans="2:6">
      <c r="B9" s="215" t="s">
        <v>11</v>
      </c>
      <c r="C9" s="106">
        <v>90117</v>
      </c>
      <c r="D9" s="2"/>
      <c r="E9" s="4"/>
      <c r="F9" s="4"/>
    </row>
    <row r="10" spans="2:6">
      <c r="B10" s="215" t="s">
        <v>12</v>
      </c>
      <c r="C10" s="218">
        <v>4194</v>
      </c>
      <c r="D10" s="2"/>
      <c r="E10" s="4"/>
      <c r="F10" s="4"/>
    </row>
    <row r="11" spans="2:6">
      <c r="B11" s="217" t="s">
        <v>13</v>
      </c>
      <c r="C11" s="217" t="s">
        <v>14</v>
      </c>
      <c r="D11" s="219" t="s">
        <v>15</v>
      </c>
      <c r="E11" s="219" t="s">
        <v>16</v>
      </c>
      <c r="F11" s="220" t="s">
        <v>17</v>
      </c>
    </row>
    <row r="12" spans="2:6">
      <c r="B12" s="175" t="s">
        <v>262</v>
      </c>
      <c r="C12" s="106" t="s">
        <v>263</v>
      </c>
      <c r="D12" s="209"/>
      <c r="E12" s="183"/>
      <c r="F12" s="221">
        <f>E12*D12</f>
        <v>0</v>
      </c>
    </row>
    <row r="13" spans="2:6">
      <c r="B13" s="294" t="s">
        <v>246</v>
      </c>
      <c r="C13" s="294"/>
      <c r="D13" s="209"/>
      <c r="E13" s="222"/>
      <c r="F13" s="223">
        <f>F12</f>
        <v>0</v>
      </c>
    </row>
    <row r="14" spans="2:6">
      <c r="F14" s="122"/>
    </row>
    <row r="15" spans="2:6" ht="15.75" thickBot="1">
      <c r="B15" s="418" t="s">
        <v>256</v>
      </c>
      <c r="C15" s="418"/>
      <c r="D15" s="418"/>
      <c r="E15" s="418"/>
      <c r="F15" s="418"/>
    </row>
    <row r="16" spans="2:6" ht="15.75" thickBot="1">
      <c r="B16" s="31"/>
      <c r="C16" s="123" t="s">
        <v>35</v>
      </c>
      <c r="D16" s="2"/>
      <c r="E16" s="3"/>
      <c r="F16" s="4"/>
    </row>
    <row r="17" spans="2:6">
      <c r="B17" s="80" t="s">
        <v>3</v>
      </c>
      <c r="C17" s="268" t="s">
        <v>104</v>
      </c>
      <c r="D17" s="2"/>
      <c r="E17" s="19" t="s">
        <v>4</v>
      </c>
      <c r="F17" s="4"/>
    </row>
    <row r="18" spans="2:6">
      <c r="B18" s="81" t="s">
        <v>5</v>
      </c>
      <c r="C18" s="269" t="s">
        <v>255</v>
      </c>
      <c r="D18" s="2"/>
      <c r="E18" s="83"/>
      <c r="F18" s="4"/>
    </row>
    <row r="19" spans="2:6">
      <c r="B19" s="81" t="s">
        <v>7</v>
      </c>
      <c r="C19" s="106">
        <v>98847</v>
      </c>
      <c r="D19" s="143"/>
      <c r="E19" s="83" t="s">
        <v>8</v>
      </c>
      <c r="F19" s="4"/>
    </row>
    <row r="20" spans="2:6">
      <c r="B20" s="85" t="s">
        <v>9</v>
      </c>
      <c r="C20" s="207">
        <v>191154</v>
      </c>
      <c r="D20" s="2"/>
      <c r="E20" s="84"/>
      <c r="F20" s="4"/>
    </row>
    <row r="21" spans="2:6">
      <c r="B21" s="81" t="s">
        <v>10</v>
      </c>
      <c r="C21" s="106" t="s">
        <v>264</v>
      </c>
      <c r="D21" s="2"/>
      <c r="E21" s="86"/>
      <c r="F21" s="4"/>
    </row>
    <row r="22" spans="2:6">
      <c r="B22" s="87" t="s">
        <v>11</v>
      </c>
      <c r="C22" s="106">
        <v>7120</v>
      </c>
      <c r="D22" s="2"/>
      <c r="E22" s="4"/>
      <c r="F22" s="4"/>
    </row>
    <row r="23" spans="2:6" ht="15.75" thickBot="1">
      <c r="B23" s="87" t="s">
        <v>12</v>
      </c>
      <c r="C23" s="214"/>
      <c r="D23" s="2"/>
      <c r="E23" s="4"/>
      <c r="F23" s="4"/>
    </row>
    <row r="24" spans="2:6" ht="15.75" thickBot="1">
      <c r="B24" s="89" t="s">
        <v>13</v>
      </c>
      <c r="C24" s="89" t="s">
        <v>14</v>
      </c>
      <c r="D24" s="90" t="s">
        <v>15</v>
      </c>
      <c r="E24" s="91" t="s">
        <v>16</v>
      </c>
      <c r="F24" s="92" t="s">
        <v>17</v>
      </c>
    </row>
    <row r="25" spans="2:6" ht="15.75" thickBot="1">
      <c r="B25" s="209" t="s">
        <v>229</v>
      </c>
      <c r="C25" s="106" t="s">
        <v>260</v>
      </c>
      <c r="D25" s="209">
        <v>5</v>
      </c>
      <c r="E25" s="197">
        <v>56958</v>
      </c>
      <c r="F25" s="93">
        <f>D25*E25</f>
        <v>284790</v>
      </c>
    </row>
    <row r="26" spans="2:6" ht="15.75" thickBot="1">
      <c r="B26" s="94"/>
      <c r="C26" s="295"/>
      <c r="D26" s="209"/>
      <c r="E26" s="319"/>
      <c r="F26" s="97"/>
    </row>
    <row r="27" spans="2:6" ht="15.75" thickBot="1">
      <c r="E27" s="96" t="s">
        <v>18</v>
      </c>
      <c r="F27" s="97">
        <v>284790</v>
      </c>
    </row>
    <row r="28" spans="2:6" ht="15.75" thickBot="1">
      <c r="B28" s="418" t="s">
        <v>253</v>
      </c>
      <c r="C28" s="418"/>
      <c r="D28" s="418"/>
      <c r="E28" s="418"/>
      <c r="F28" s="418"/>
    </row>
    <row r="29" spans="2:6" ht="15.75" thickBot="1">
      <c r="B29" s="31"/>
      <c r="C29" s="32" t="s">
        <v>36</v>
      </c>
      <c r="D29" s="2"/>
      <c r="E29" s="3"/>
      <c r="F29" s="4"/>
    </row>
    <row r="30" spans="2:6">
      <c r="B30" s="80" t="s">
        <v>3</v>
      </c>
      <c r="C30" s="268"/>
      <c r="D30" s="82"/>
      <c r="E30" s="19" t="s">
        <v>4</v>
      </c>
      <c r="F30" s="4"/>
    </row>
    <row r="31" spans="2:6">
      <c r="B31" s="81" t="s">
        <v>5</v>
      </c>
      <c r="C31" s="269"/>
      <c r="D31" s="2"/>
      <c r="E31" s="83"/>
      <c r="F31" s="4"/>
    </row>
    <row r="32" spans="2:6">
      <c r="B32" s="81" t="s">
        <v>7</v>
      </c>
      <c r="C32" s="106"/>
      <c r="D32" s="143"/>
      <c r="E32" s="83" t="s">
        <v>8</v>
      </c>
      <c r="F32" s="4"/>
    </row>
    <row r="33" spans="2:6">
      <c r="B33" s="85" t="s">
        <v>9</v>
      </c>
      <c r="C33" s="132"/>
      <c r="D33" s="2"/>
      <c r="E33" s="84"/>
      <c r="F33" s="4"/>
    </row>
    <row r="34" spans="2:6">
      <c r="B34" s="81" t="s">
        <v>10</v>
      </c>
      <c r="C34" s="106"/>
      <c r="D34" s="2"/>
      <c r="E34" s="86"/>
      <c r="F34" s="4"/>
    </row>
    <row r="35" spans="2:6">
      <c r="B35" s="87" t="s">
        <v>11</v>
      </c>
      <c r="C35" s="106"/>
      <c r="D35" s="2"/>
      <c r="E35" s="4"/>
      <c r="F35" s="4"/>
    </row>
    <row r="36" spans="2:6" ht="15.75" thickBot="1">
      <c r="B36" s="87" t="s">
        <v>12</v>
      </c>
      <c r="C36" s="176"/>
      <c r="D36" s="2"/>
      <c r="E36" s="4"/>
      <c r="F36" s="4"/>
    </row>
    <row r="37" spans="2:6" ht="15.75" thickBot="1">
      <c r="B37" s="89" t="s">
        <v>13</v>
      </c>
      <c r="C37" s="174" t="s">
        <v>14</v>
      </c>
      <c r="D37" s="90" t="s">
        <v>15</v>
      </c>
      <c r="E37" s="91" t="s">
        <v>16</v>
      </c>
      <c r="F37" s="92" t="s">
        <v>17</v>
      </c>
    </row>
    <row r="38" spans="2:6" ht="15.75" thickBot="1">
      <c r="B38" s="209"/>
      <c r="C38" s="106"/>
      <c r="D38" s="209"/>
      <c r="E38" s="197"/>
      <c r="F38" s="93">
        <f>D38*E38</f>
        <v>0</v>
      </c>
    </row>
    <row r="39" spans="2:6" ht="16.5" thickBot="1">
      <c r="B39" s="94"/>
      <c r="C39" s="296"/>
      <c r="D39" s="95"/>
      <c r="E39" s="96" t="s">
        <v>18</v>
      </c>
      <c r="F39" s="97">
        <f>SUM(F38:F38)</f>
        <v>0</v>
      </c>
    </row>
    <row r="41" spans="2:6" ht="15.75" thickBot="1">
      <c r="B41" s="418" t="s">
        <v>253</v>
      </c>
      <c r="C41" s="418"/>
      <c r="D41" s="418"/>
      <c r="E41" s="418"/>
      <c r="F41" s="418"/>
    </row>
    <row r="42" spans="2:6" ht="15.75" thickBot="1">
      <c r="B42" s="31"/>
      <c r="C42" s="123" t="s">
        <v>37</v>
      </c>
      <c r="D42" s="2"/>
      <c r="E42" s="3"/>
      <c r="F42" s="4"/>
    </row>
    <row r="43" spans="2:6">
      <c r="B43" s="80" t="s">
        <v>3</v>
      </c>
      <c r="C43" s="179" t="s">
        <v>102</v>
      </c>
      <c r="D43" s="2"/>
      <c r="E43" s="19" t="s">
        <v>4</v>
      </c>
      <c r="F43" s="4"/>
    </row>
    <row r="44" spans="2:6">
      <c r="B44" s="81" t="s">
        <v>5</v>
      </c>
      <c r="C44" s="173" t="s">
        <v>224</v>
      </c>
      <c r="D44" s="2"/>
      <c r="E44" s="83"/>
      <c r="F44" s="4"/>
    </row>
    <row r="45" spans="2:6">
      <c r="B45" s="81" t="s">
        <v>7</v>
      </c>
      <c r="C45" s="106">
        <v>83887</v>
      </c>
      <c r="D45" s="143"/>
      <c r="E45" s="83" t="s">
        <v>8</v>
      </c>
      <c r="F45" s="4"/>
    </row>
    <row r="46" spans="2:6">
      <c r="B46" s="85" t="s">
        <v>9</v>
      </c>
      <c r="C46" s="132">
        <v>182699</v>
      </c>
      <c r="D46" s="2"/>
      <c r="E46" s="84"/>
      <c r="F46" s="4"/>
    </row>
    <row r="47" spans="2:6">
      <c r="B47" s="81" t="s">
        <v>10</v>
      </c>
      <c r="C47" s="106">
        <v>94390</v>
      </c>
      <c r="D47" s="2"/>
      <c r="E47" s="86"/>
      <c r="F47" s="4"/>
    </row>
    <row r="48" spans="2:6">
      <c r="B48" s="87" t="s">
        <v>11</v>
      </c>
      <c r="C48" s="106">
        <v>7147</v>
      </c>
      <c r="D48" s="2"/>
      <c r="E48" s="4"/>
      <c r="F48" s="4"/>
    </row>
    <row r="49" spans="2:9" ht="15.75" thickBot="1">
      <c r="B49" s="87" t="s">
        <v>12</v>
      </c>
      <c r="C49" s="88">
        <v>5953</v>
      </c>
      <c r="D49" s="2"/>
      <c r="E49" s="4"/>
      <c r="F49" s="4"/>
    </row>
    <row r="50" spans="2:9" ht="15.75" thickBot="1">
      <c r="B50" s="89" t="s">
        <v>13</v>
      </c>
      <c r="C50" s="89" t="s">
        <v>14</v>
      </c>
      <c r="D50" s="90" t="s">
        <v>15</v>
      </c>
      <c r="E50" s="91" t="s">
        <v>16</v>
      </c>
      <c r="F50" s="92" t="s">
        <v>17</v>
      </c>
    </row>
    <row r="51" spans="2:9" ht="15.75" thickBot="1">
      <c r="B51" s="209" t="s">
        <v>23</v>
      </c>
      <c r="C51" s="106" t="s">
        <v>123</v>
      </c>
      <c r="D51" s="209">
        <v>1</v>
      </c>
      <c r="E51" s="197">
        <v>250000</v>
      </c>
      <c r="F51" s="93">
        <f>D51*E51</f>
        <v>250000</v>
      </c>
    </row>
    <row r="52" spans="2:9" ht="16.5" thickBot="1">
      <c r="B52" s="119"/>
      <c r="C52" s="297"/>
      <c r="D52" s="120"/>
      <c r="E52" s="121" t="s">
        <v>18</v>
      </c>
      <c r="F52" s="130">
        <f>F51</f>
        <v>250000</v>
      </c>
    </row>
    <row r="54" spans="2:9" ht="15.75" thickBot="1">
      <c r="B54" s="418" t="s">
        <v>256</v>
      </c>
      <c r="C54" s="418"/>
      <c r="D54" s="418"/>
      <c r="E54" s="418"/>
      <c r="F54" s="418"/>
    </row>
    <row r="55" spans="2:9" ht="15.75" thickBot="1">
      <c r="B55" s="129"/>
      <c r="C55" s="123" t="s">
        <v>38</v>
      </c>
      <c r="D55" s="82"/>
      <c r="E55" s="3"/>
      <c r="F55" s="4"/>
    </row>
    <row r="56" spans="2:9" ht="15.75" thickBot="1">
      <c r="B56" s="156" t="s">
        <v>3</v>
      </c>
      <c r="C56" s="268" t="s">
        <v>208</v>
      </c>
      <c r="D56" s="2"/>
      <c r="E56" s="19" t="s">
        <v>4</v>
      </c>
      <c r="F56" s="4"/>
    </row>
    <row r="57" spans="2:9" ht="15.75" thickBot="1">
      <c r="B57" s="156" t="s">
        <v>5</v>
      </c>
      <c r="C57" s="269" t="s">
        <v>277</v>
      </c>
      <c r="D57" s="2"/>
      <c r="E57" s="83"/>
      <c r="F57" s="4"/>
    </row>
    <row r="58" spans="2:9" ht="15.75" thickBot="1">
      <c r="B58" s="156" t="s">
        <v>7</v>
      </c>
      <c r="C58" s="106">
        <v>99024</v>
      </c>
      <c r="D58" s="143"/>
      <c r="E58" s="83" t="s">
        <v>8</v>
      </c>
      <c r="F58" s="4"/>
    </row>
    <row r="59" spans="2:9" ht="15.75" thickBot="1">
      <c r="B59" s="157" t="s">
        <v>9</v>
      </c>
      <c r="C59" s="132">
        <v>191847</v>
      </c>
      <c r="D59" s="2"/>
      <c r="E59" s="84"/>
      <c r="F59" s="4"/>
    </row>
    <row r="60" spans="2:9" ht="15.75" thickBot="1">
      <c r="B60" s="156" t="s">
        <v>10</v>
      </c>
      <c r="C60" s="178">
        <v>4500390920</v>
      </c>
      <c r="D60" s="2"/>
      <c r="E60" s="86"/>
      <c r="F60" s="4"/>
    </row>
    <row r="61" spans="2:9" ht="15.75" thickBot="1">
      <c r="B61" s="156" t="s">
        <v>11</v>
      </c>
      <c r="C61" s="106"/>
      <c r="D61" s="2"/>
      <c r="E61" s="4"/>
      <c r="F61" s="4"/>
      <c r="I61" t="s">
        <v>4</v>
      </c>
    </row>
    <row r="62" spans="2:9" ht="15.75" thickBot="1">
      <c r="B62" s="156" t="s">
        <v>12</v>
      </c>
      <c r="C62" s="140"/>
      <c r="D62" s="2"/>
      <c r="E62" s="4"/>
      <c r="F62" s="4"/>
    </row>
    <row r="63" spans="2:9" ht="15.75" thickBot="1">
      <c r="B63" s="89" t="s">
        <v>13</v>
      </c>
      <c r="C63" s="89" t="s">
        <v>14</v>
      </c>
      <c r="D63" s="90" t="s">
        <v>15</v>
      </c>
      <c r="E63" s="91" t="s">
        <v>16</v>
      </c>
      <c r="F63" s="92" t="s">
        <v>17</v>
      </c>
    </row>
    <row r="64" spans="2:9" ht="15.75" thickBot="1">
      <c r="B64" s="140">
        <v>3200000000</v>
      </c>
      <c r="C64" s="140" t="s">
        <v>24</v>
      </c>
      <c r="D64" s="209">
        <v>1</v>
      </c>
      <c r="E64" s="141">
        <v>283432</v>
      </c>
      <c r="F64" s="158">
        <v>283432</v>
      </c>
    </row>
    <row r="65" spans="2:6" ht="15.75" thickBot="1">
      <c r="B65" s="140"/>
      <c r="C65" s="140"/>
      <c r="D65" s="209"/>
      <c r="E65" s="141"/>
      <c r="F65" s="158"/>
    </row>
    <row r="66" spans="2:6" ht="15.75" thickBot="1">
      <c r="E66" s="142" t="s">
        <v>155</v>
      </c>
      <c r="F66" s="158">
        <v>283432</v>
      </c>
    </row>
    <row r="70" spans="2:6" ht="15.75" thickBot="1">
      <c r="B70" s="418" t="s">
        <v>243</v>
      </c>
      <c r="C70" s="418"/>
      <c r="D70" s="418"/>
      <c r="E70" s="418"/>
      <c r="F70" s="418"/>
    </row>
    <row r="71" spans="2:6" ht="15.75" thickBot="1">
      <c r="B71" s="31"/>
      <c r="C71" s="123" t="s">
        <v>35</v>
      </c>
      <c r="D71" s="2"/>
      <c r="E71" s="3"/>
      <c r="F71" s="4"/>
    </row>
    <row r="72" spans="2:6">
      <c r="B72" s="80" t="s">
        <v>3</v>
      </c>
      <c r="C72" s="268" t="s">
        <v>241</v>
      </c>
      <c r="D72" s="2"/>
      <c r="E72" s="19" t="s">
        <v>4</v>
      </c>
      <c r="F72" s="4"/>
    </row>
    <row r="73" spans="2:6">
      <c r="B73" s="81" t="s">
        <v>5</v>
      </c>
      <c r="C73" s="269" t="s">
        <v>240</v>
      </c>
      <c r="D73" s="2"/>
      <c r="E73" s="83"/>
      <c r="F73" s="4"/>
    </row>
    <row r="74" spans="2:6">
      <c r="B74" s="81" t="s">
        <v>7</v>
      </c>
      <c r="C74" s="106">
        <v>66447</v>
      </c>
      <c r="D74" s="143"/>
      <c r="E74" s="83" t="s">
        <v>8</v>
      </c>
      <c r="F74" s="4"/>
    </row>
    <row r="75" spans="2:6">
      <c r="B75" s="85" t="s">
        <v>9</v>
      </c>
      <c r="C75" s="207">
        <v>173492</v>
      </c>
      <c r="D75" s="2"/>
      <c r="E75" s="84"/>
      <c r="F75" s="4"/>
    </row>
    <row r="76" spans="2:6">
      <c r="B76" s="81" t="s">
        <v>10</v>
      </c>
      <c r="C76" s="106">
        <v>4500010621</v>
      </c>
      <c r="D76" s="2"/>
      <c r="E76" s="86"/>
      <c r="F76" s="4"/>
    </row>
    <row r="77" spans="2:6">
      <c r="B77" s="87" t="s">
        <v>11</v>
      </c>
      <c r="C77" s="106">
        <v>7113</v>
      </c>
      <c r="D77" s="2"/>
      <c r="E77" s="4"/>
      <c r="F77" s="4"/>
    </row>
    <row r="78" spans="2:6" ht="15.75" thickBot="1">
      <c r="B78" s="87" t="s">
        <v>12</v>
      </c>
      <c r="C78" s="214"/>
      <c r="D78" s="2"/>
      <c r="E78" s="4"/>
      <c r="F78" s="4"/>
    </row>
    <row r="79" spans="2:6" ht="15.75" thickBot="1">
      <c r="B79" s="89" t="s">
        <v>13</v>
      </c>
      <c r="C79" s="89" t="s">
        <v>14</v>
      </c>
      <c r="D79" s="90" t="s">
        <v>15</v>
      </c>
      <c r="E79" s="91" t="s">
        <v>16</v>
      </c>
      <c r="F79" s="92" t="s">
        <v>17</v>
      </c>
    </row>
    <row r="80" spans="2:6" ht="15.75" thickBot="1">
      <c r="B80" s="209">
        <v>11110000</v>
      </c>
      <c r="C80" s="106" t="s">
        <v>46</v>
      </c>
      <c r="D80" s="209">
        <v>1</v>
      </c>
      <c r="E80" s="197">
        <v>650000</v>
      </c>
      <c r="F80" s="93">
        <f>D80*E80</f>
        <v>650000</v>
      </c>
    </row>
    <row r="81" spans="2:6" ht="15.75" thickBot="1">
      <c r="B81" s="94" t="s">
        <v>244</v>
      </c>
      <c r="C81" s="295" t="s">
        <v>245</v>
      </c>
      <c r="D81" s="95">
        <v>1</v>
      </c>
      <c r="E81" s="197">
        <v>407250</v>
      </c>
      <c r="F81" s="97">
        <v>407250</v>
      </c>
    </row>
    <row r="82" spans="2:6" ht="15.75" thickBot="1">
      <c r="B82" s="94" t="s">
        <v>246</v>
      </c>
      <c r="C82" s="295" t="s">
        <v>247</v>
      </c>
      <c r="D82" s="95">
        <v>1</v>
      </c>
      <c r="E82" s="197">
        <v>96829</v>
      </c>
      <c r="F82" s="97">
        <v>96829</v>
      </c>
    </row>
    <row r="83" spans="2:6" ht="15.75" thickBot="1">
      <c r="B83" s="94" t="s">
        <v>239</v>
      </c>
      <c r="C83" s="295" t="s">
        <v>248</v>
      </c>
      <c r="D83" s="95">
        <v>1</v>
      </c>
      <c r="E83" s="197">
        <v>156635</v>
      </c>
      <c r="F83" s="97">
        <v>156635</v>
      </c>
    </row>
    <row r="84" spans="2:6" ht="15.75" thickBot="1">
      <c r="B84" s="94" t="s">
        <v>249</v>
      </c>
      <c r="C84" s="295" t="s">
        <v>250</v>
      </c>
      <c r="D84" s="95">
        <v>1</v>
      </c>
      <c r="E84" s="197">
        <v>102524</v>
      </c>
      <c r="F84" s="97">
        <v>102524</v>
      </c>
    </row>
    <row r="85" spans="2:6" ht="15.75" thickBot="1">
      <c r="B85" s="94" t="s">
        <v>229</v>
      </c>
      <c r="C85" s="295" t="s">
        <v>242</v>
      </c>
      <c r="D85" s="95">
        <v>1</v>
      </c>
      <c r="E85" s="314">
        <v>56958</v>
      </c>
      <c r="F85" s="97">
        <v>56958</v>
      </c>
    </row>
    <row r="86" spans="2:6" ht="15.75" thickBot="1">
      <c r="B86" s="94"/>
      <c r="C86" s="295"/>
      <c r="D86" s="95"/>
      <c r="E86" s="96" t="s">
        <v>18</v>
      </c>
      <c r="F86" s="97">
        <f>SUM(F80:F85)</f>
        <v>1470196</v>
      </c>
    </row>
    <row r="87" spans="2:6">
      <c r="F87" s="122"/>
    </row>
    <row r="93" spans="2:6" ht="15.75" thickBot="1">
      <c r="B93" s="418" t="s">
        <v>256</v>
      </c>
      <c r="C93" s="418"/>
      <c r="D93" s="418"/>
      <c r="E93" s="418"/>
      <c r="F93" s="418"/>
    </row>
    <row r="94" spans="2:6" ht="15.75" thickBot="1">
      <c r="B94" s="31"/>
      <c r="C94" s="32" t="s">
        <v>36</v>
      </c>
      <c r="D94" s="2"/>
      <c r="E94" s="3"/>
      <c r="F94" s="4"/>
    </row>
    <row r="95" spans="2:6">
      <c r="B95" s="80" t="s">
        <v>3</v>
      </c>
      <c r="C95" s="268" t="s">
        <v>266</v>
      </c>
      <c r="D95" s="82"/>
      <c r="E95" s="19" t="s">
        <v>4</v>
      </c>
      <c r="F95" s="4"/>
    </row>
    <row r="96" spans="2:6">
      <c r="B96" s="81" t="s">
        <v>5</v>
      </c>
      <c r="C96" s="269" t="s">
        <v>265</v>
      </c>
      <c r="D96" s="2"/>
      <c r="E96" s="83"/>
      <c r="F96" s="4"/>
    </row>
    <row r="97" spans="2:6">
      <c r="B97" s="81" t="s">
        <v>7</v>
      </c>
      <c r="C97" s="106" t="s">
        <v>267</v>
      </c>
      <c r="D97" s="143"/>
      <c r="E97" s="83" t="s">
        <v>8</v>
      </c>
      <c r="F97" s="4"/>
    </row>
    <row r="98" spans="2:6">
      <c r="B98" s="85" t="s">
        <v>9</v>
      </c>
      <c r="C98" s="132" t="s">
        <v>268</v>
      </c>
      <c r="D98" s="2"/>
      <c r="E98" s="84"/>
      <c r="F98" s="4"/>
    </row>
    <row r="99" spans="2:6">
      <c r="B99" s="81" t="s">
        <v>10</v>
      </c>
      <c r="C99" s="106" t="s">
        <v>107</v>
      </c>
      <c r="D99" s="2"/>
      <c r="E99" s="86"/>
      <c r="F99" s="4"/>
    </row>
    <row r="100" spans="2:6">
      <c r="B100" s="87" t="s">
        <v>11</v>
      </c>
      <c r="C100" s="106" t="s">
        <v>107</v>
      </c>
      <c r="D100" s="2"/>
      <c r="E100" s="4"/>
      <c r="F100" s="4"/>
    </row>
    <row r="101" spans="2:6" ht="15.75" thickBot="1">
      <c r="B101" s="87" t="s">
        <v>12</v>
      </c>
      <c r="C101" s="176"/>
      <c r="D101" s="2"/>
      <c r="E101" s="4"/>
      <c r="F101" s="4"/>
    </row>
    <row r="102" spans="2:6" ht="15.75" thickBot="1">
      <c r="B102" s="89" t="s">
        <v>13</v>
      </c>
      <c r="C102" s="174" t="s">
        <v>14</v>
      </c>
      <c r="D102" s="90" t="s">
        <v>15</v>
      </c>
      <c r="E102" s="91"/>
      <c r="F102" s="92" t="s">
        <v>17</v>
      </c>
    </row>
    <row r="103" spans="2:6" ht="15.75" thickBot="1">
      <c r="B103" s="209" t="s">
        <v>269</v>
      </c>
      <c r="C103" s="106" t="s">
        <v>270</v>
      </c>
      <c r="D103" s="209">
        <v>2</v>
      </c>
      <c r="E103" s="197">
        <v>1500000</v>
      </c>
      <c r="F103" s="93">
        <f>D103*E103</f>
        <v>3000000</v>
      </c>
    </row>
    <row r="104" spans="2:6" ht="16.5" thickBot="1">
      <c r="B104" s="295" t="s">
        <v>271</v>
      </c>
      <c r="C104" s="296" t="s">
        <v>272</v>
      </c>
      <c r="D104" s="209">
        <v>1</v>
      </c>
      <c r="E104" s="96">
        <v>189184</v>
      </c>
      <c r="F104" s="97">
        <v>189184</v>
      </c>
    </row>
    <row r="105" spans="2:6" ht="16.5" thickBot="1">
      <c r="B105" s="295" t="s">
        <v>273</v>
      </c>
      <c r="C105" s="296" t="s">
        <v>274</v>
      </c>
      <c r="D105" s="209">
        <v>1</v>
      </c>
      <c r="E105" s="96">
        <v>3248243</v>
      </c>
      <c r="F105" s="97">
        <v>3248243</v>
      </c>
    </row>
    <row r="106" spans="2:6" ht="16.5" thickBot="1">
      <c r="B106" s="295" t="s">
        <v>275</v>
      </c>
      <c r="C106" s="296" t="s">
        <v>276</v>
      </c>
      <c r="D106" s="209">
        <v>1</v>
      </c>
      <c r="E106" s="96">
        <v>3248243</v>
      </c>
      <c r="F106" s="97">
        <v>3248243</v>
      </c>
    </row>
    <row r="107" spans="2:6" ht="15.75" thickBot="1">
      <c r="E107" s="96" t="s">
        <v>18</v>
      </c>
      <c r="F107" s="97">
        <f>SUM(F103:F106)</f>
        <v>9685670</v>
      </c>
    </row>
  </sheetData>
  <mergeCells count="7">
    <mergeCell ref="B93:F93"/>
    <mergeCell ref="B70:F70"/>
    <mergeCell ref="B28:F28"/>
    <mergeCell ref="B2:F2"/>
    <mergeCell ref="B15:F15"/>
    <mergeCell ref="B54:F54"/>
    <mergeCell ref="B41:F4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2:F65"/>
  <sheetViews>
    <sheetView topLeftCell="A40" workbookViewId="0">
      <selection activeCell="B41" sqref="B41:F41"/>
    </sheetView>
  </sheetViews>
  <sheetFormatPr baseColWidth="10" defaultRowHeight="15"/>
  <cols>
    <col min="2" max="2" width="35.28515625" customWidth="1"/>
    <col min="3" max="3" width="41.28515625" customWidth="1"/>
    <col min="5" max="5" width="12.28515625" customWidth="1"/>
  </cols>
  <sheetData>
    <row r="2" spans="2:6" ht="15.75" thickBot="1">
      <c r="B2" s="418" t="s">
        <v>256</v>
      </c>
      <c r="C2" s="418"/>
      <c r="D2" s="418"/>
      <c r="E2" s="418"/>
      <c r="F2" s="418"/>
    </row>
    <row r="3" spans="2:6" ht="15.75" thickBot="1">
      <c r="B3" s="31"/>
      <c r="C3" s="32" t="s">
        <v>85</v>
      </c>
      <c r="D3" s="2"/>
      <c r="E3" s="3"/>
      <c r="F3" s="4"/>
    </row>
    <row r="4" spans="2:6">
      <c r="B4" s="5" t="s">
        <v>3</v>
      </c>
      <c r="C4" s="179" t="s">
        <v>208</v>
      </c>
      <c r="D4" s="6"/>
      <c r="E4" s="7" t="s">
        <v>4</v>
      </c>
      <c r="F4" s="8"/>
    </row>
    <row r="5" spans="2:6">
      <c r="B5" s="9" t="s">
        <v>5</v>
      </c>
      <c r="C5" s="173" t="s">
        <v>277</v>
      </c>
      <c r="D5" s="10"/>
      <c r="E5" s="11"/>
      <c r="F5" s="8"/>
    </row>
    <row r="6" spans="2:6">
      <c r="B6" s="9" t="s">
        <v>7</v>
      </c>
      <c r="C6" s="106">
        <v>99026</v>
      </c>
      <c r="D6" s="12"/>
      <c r="E6" s="11" t="s">
        <v>8</v>
      </c>
      <c r="F6" s="8"/>
    </row>
    <row r="7" spans="2:6">
      <c r="B7" s="1" t="s">
        <v>9</v>
      </c>
      <c r="C7" s="132">
        <v>191847</v>
      </c>
      <c r="D7" s="6"/>
      <c r="E7" s="18"/>
      <c r="F7" s="8"/>
    </row>
    <row r="8" spans="2:6">
      <c r="B8" s="9" t="s">
        <v>10</v>
      </c>
      <c r="C8" s="106">
        <v>4500390920</v>
      </c>
      <c r="D8" s="6"/>
      <c r="E8" s="13"/>
      <c r="F8" s="8"/>
    </row>
    <row r="9" spans="2:6">
      <c r="B9" s="14" t="s">
        <v>11</v>
      </c>
      <c r="C9" s="106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175">
        <v>3200000000</v>
      </c>
      <c r="C12" s="106" t="s">
        <v>24</v>
      </c>
      <c r="D12" s="209">
        <v>1</v>
      </c>
      <c r="E12" s="197">
        <v>283887</v>
      </c>
      <c r="F12" s="93">
        <v>283887</v>
      </c>
    </row>
    <row r="13" spans="2:6" ht="16.5" thickBot="1">
      <c r="B13" s="114"/>
      <c r="C13" s="298"/>
      <c r="D13" s="146"/>
      <c r="E13" s="147" t="s">
        <v>18</v>
      </c>
      <c r="F13" s="93">
        <v>283887</v>
      </c>
    </row>
    <row r="15" spans="2:6" ht="15.75" thickBot="1">
      <c r="B15" s="418" t="s">
        <v>256</v>
      </c>
      <c r="C15" s="418"/>
      <c r="D15" s="418"/>
      <c r="E15" s="418"/>
      <c r="F15" s="418"/>
    </row>
    <row r="16" spans="2:6" ht="15.75" thickBot="1">
      <c r="B16" s="31"/>
      <c r="C16" s="123" t="s">
        <v>74</v>
      </c>
      <c r="D16" s="2"/>
      <c r="E16" s="3"/>
      <c r="F16" s="4"/>
    </row>
    <row r="17" spans="2:6">
      <c r="B17" s="5" t="s">
        <v>3</v>
      </c>
      <c r="C17" s="179" t="s">
        <v>208</v>
      </c>
      <c r="D17" s="6"/>
      <c r="E17" s="7" t="s">
        <v>4</v>
      </c>
      <c r="F17" s="8"/>
    </row>
    <row r="18" spans="2:6">
      <c r="B18" s="9" t="s">
        <v>5</v>
      </c>
      <c r="C18" s="173" t="s">
        <v>277</v>
      </c>
      <c r="D18" s="6"/>
      <c r="E18" s="11"/>
      <c r="F18" s="8"/>
    </row>
    <row r="19" spans="2:6">
      <c r="B19" s="9" t="s">
        <v>7</v>
      </c>
      <c r="C19" s="106">
        <v>99025</v>
      </c>
      <c r="D19" s="72"/>
      <c r="E19" s="11" t="s">
        <v>8</v>
      </c>
      <c r="F19" s="8"/>
    </row>
    <row r="20" spans="2:6">
      <c r="B20" s="1" t="s">
        <v>9</v>
      </c>
      <c r="C20" s="132">
        <v>191847</v>
      </c>
      <c r="D20" s="6"/>
      <c r="E20" s="18"/>
      <c r="F20" s="8"/>
    </row>
    <row r="21" spans="2:6">
      <c r="B21" s="9" t="s">
        <v>10</v>
      </c>
      <c r="C21" s="106">
        <v>4500390920</v>
      </c>
      <c r="D21" s="6"/>
      <c r="E21" s="13"/>
      <c r="F21" s="8"/>
    </row>
    <row r="22" spans="2:6">
      <c r="B22" s="14" t="s">
        <v>11</v>
      </c>
      <c r="C22" s="106"/>
      <c r="D22" s="6"/>
      <c r="E22" s="8"/>
      <c r="F22" s="8"/>
    </row>
    <row r="23" spans="2:6" ht="15.75" thickBot="1">
      <c r="B23" s="14" t="s">
        <v>12</v>
      </c>
      <c r="C23" s="125"/>
      <c r="D23" s="6"/>
      <c r="E23" s="8"/>
      <c r="F23" s="8"/>
    </row>
    <row r="24" spans="2:6" ht="15.75" thickBot="1">
      <c r="B24" s="61" t="s">
        <v>13</v>
      </c>
      <c r="C24" s="124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175">
        <v>3200000000</v>
      </c>
      <c r="C25" s="106" t="s">
        <v>24</v>
      </c>
      <c r="D25" s="209">
        <v>1</v>
      </c>
      <c r="E25" s="197">
        <v>285580</v>
      </c>
      <c r="F25" s="93">
        <f>D25*E25</f>
        <v>285580</v>
      </c>
    </row>
    <row r="26" spans="2:6" ht="15.75" thickBot="1">
      <c r="B26" s="21"/>
      <c r="C26" s="65"/>
      <c r="D26" s="27"/>
      <c r="E26" s="22" t="s">
        <v>18</v>
      </c>
      <c r="F26" s="23">
        <f>F25</f>
        <v>285580</v>
      </c>
    </row>
    <row r="28" spans="2:6" ht="15.75" thickBot="1">
      <c r="B28" s="418" t="s">
        <v>256</v>
      </c>
      <c r="C28" s="418"/>
      <c r="D28" s="418"/>
      <c r="E28" s="418"/>
      <c r="F28" s="418"/>
    </row>
    <row r="29" spans="2:6" ht="15.75" thickBot="1">
      <c r="B29" s="31"/>
      <c r="C29" s="32" t="s">
        <v>75</v>
      </c>
      <c r="D29" s="2"/>
      <c r="E29" s="3"/>
      <c r="F29" s="4"/>
    </row>
    <row r="30" spans="2:6">
      <c r="B30" s="5" t="s">
        <v>3</v>
      </c>
      <c r="C30" s="179" t="s">
        <v>208</v>
      </c>
      <c r="D30" s="6"/>
      <c r="E30" s="7" t="s">
        <v>4</v>
      </c>
      <c r="F30" s="8"/>
    </row>
    <row r="31" spans="2:6">
      <c r="B31" s="9" t="s">
        <v>5</v>
      </c>
      <c r="C31" s="173" t="s">
        <v>277</v>
      </c>
      <c r="D31" s="10"/>
      <c r="E31" s="11"/>
      <c r="F31" s="8"/>
    </row>
    <row r="32" spans="2:6">
      <c r="B32" s="9" t="s">
        <v>7</v>
      </c>
      <c r="C32" s="106">
        <v>99027</v>
      </c>
      <c r="D32" s="12"/>
      <c r="E32" s="11" t="s">
        <v>8</v>
      </c>
      <c r="F32" s="8"/>
    </row>
    <row r="33" spans="2:6">
      <c r="B33" s="1" t="s">
        <v>9</v>
      </c>
      <c r="C33" s="132">
        <v>191847</v>
      </c>
      <c r="D33" s="6"/>
      <c r="E33" s="18"/>
      <c r="F33" s="8"/>
    </row>
    <row r="34" spans="2:6">
      <c r="B34" s="9" t="s">
        <v>10</v>
      </c>
      <c r="C34" s="106">
        <v>4500390920</v>
      </c>
      <c r="D34" s="6"/>
      <c r="E34" s="13"/>
      <c r="F34" s="8"/>
    </row>
    <row r="35" spans="2:6">
      <c r="B35" s="14" t="s">
        <v>11</v>
      </c>
      <c r="C35" s="106"/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175">
        <v>3200000000</v>
      </c>
      <c r="C38" s="106" t="s">
        <v>24</v>
      </c>
      <c r="D38" s="209">
        <v>1</v>
      </c>
      <c r="E38" s="198">
        <v>287043</v>
      </c>
      <c r="F38" s="128">
        <f>D38*E38</f>
        <v>287043</v>
      </c>
    </row>
    <row r="39" spans="2:6" ht="15.75" thickBot="1">
      <c r="B39" s="111"/>
      <c r="C39" s="112"/>
      <c r="D39" s="113"/>
      <c r="E39" s="126" t="s">
        <v>18</v>
      </c>
      <c r="F39" s="127">
        <f>F38</f>
        <v>287043</v>
      </c>
    </row>
    <row r="41" spans="2:6" ht="15.75" thickBot="1">
      <c r="B41" s="418" t="s">
        <v>256</v>
      </c>
      <c r="C41" s="418"/>
      <c r="D41" s="418"/>
      <c r="E41" s="418"/>
      <c r="F41" s="418"/>
    </row>
    <row r="42" spans="2:6" ht="15.75" thickBot="1">
      <c r="B42" s="31"/>
      <c r="C42" s="32" t="s">
        <v>76</v>
      </c>
      <c r="D42" s="2"/>
      <c r="E42" s="3"/>
      <c r="F42" s="4"/>
    </row>
    <row r="43" spans="2:6">
      <c r="B43" s="5" t="s">
        <v>3</v>
      </c>
      <c r="C43" s="179" t="s">
        <v>208</v>
      </c>
      <c r="D43" s="6"/>
      <c r="E43" s="7" t="s">
        <v>4</v>
      </c>
      <c r="F43" s="8"/>
    </row>
    <row r="44" spans="2:6">
      <c r="B44" s="9" t="s">
        <v>5</v>
      </c>
      <c r="C44" s="173" t="s">
        <v>277</v>
      </c>
      <c r="D44" s="10"/>
      <c r="E44" s="11"/>
      <c r="F44" s="8"/>
    </row>
    <row r="45" spans="2:6">
      <c r="B45" s="9" t="s">
        <v>7</v>
      </c>
      <c r="C45" s="106">
        <v>99028</v>
      </c>
      <c r="D45" s="12"/>
      <c r="E45" s="11" t="s">
        <v>8</v>
      </c>
      <c r="F45" s="8"/>
    </row>
    <row r="46" spans="2:6">
      <c r="B46" s="1" t="s">
        <v>9</v>
      </c>
      <c r="C46" s="132">
        <v>191847</v>
      </c>
      <c r="D46" s="6"/>
      <c r="E46" s="18"/>
      <c r="F46" s="8"/>
    </row>
    <row r="47" spans="2:6">
      <c r="B47" s="9" t="s">
        <v>10</v>
      </c>
      <c r="C47" s="106">
        <v>4500390920</v>
      </c>
      <c r="D47" s="6"/>
      <c r="E47" s="13"/>
      <c r="F47" s="8"/>
    </row>
    <row r="48" spans="2:6">
      <c r="B48" s="14" t="s">
        <v>11</v>
      </c>
      <c r="C48" s="106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6.5" thickBot="1">
      <c r="B51" s="299">
        <v>3200000000</v>
      </c>
      <c r="C51" s="106" t="s">
        <v>24</v>
      </c>
      <c r="D51" s="209">
        <v>1</v>
      </c>
      <c r="E51" s="197">
        <v>289830</v>
      </c>
      <c r="F51" s="93">
        <f>D51*E51</f>
        <v>289830</v>
      </c>
    </row>
    <row r="52" spans="2:6" ht="15.75" thickBot="1">
      <c r="B52" s="21"/>
      <c r="C52" s="65"/>
      <c r="D52" s="27"/>
      <c r="E52" s="22" t="s">
        <v>18</v>
      </c>
      <c r="F52" s="23">
        <f>F51</f>
        <v>289830</v>
      </c>
    </row>
    <row r="54" spans="2:6" ht="15.75" thickBot="1">
      <c r="B54" s="418" t="s">
        <v>256</v>
      </c>
      <c r="C54" s="418"/>
      <c r="D54" s="418"/>
      <c r="E54" s="418"/>
      <c r="F54" s="418"/>
    </row>
    <row r="55" spans="2:6" ht="15.75" thickBot="1">
      <c r="B55" s="31"/>
      <c r="C55" s="32" t="s">
        <v>77</v>
      </c>
      <c r="D55" s="2"/>
      <c r="E55" s="3"/>
      <c r="F55" s="4"/>
    </row>
    <row r="56" spans="2:6">
      <c r="B56" s="5" t="s">
        <v>3</v>
      </c>
      <c r="C56" s="179" t="s">
        <v>208</v>
      </c>
      <c r="D56" s="6"/>
      <c r="E56" s="7" t="s">
        <v>4</v>
      </c>
      <c r="F56" s="8"/>
    </row>
    <row r="57" spans="2:6">
      <c r="B57" s="9" t="s">
        <v>5</v>
      </c>
      <c r="C57" s="173" t="s">
        <v>277</v>
      </c>
      <c r="D57" s="10"/>
      <c r="E57" s="11"/>
      <c r="F57" s="8"/>
    </row>
    <row r="58" spans="2:6">
      <c r="B58" s="9" t="s">
        <v>7</v>
      </c>
      <c r="C58" s="106">
        <v>99029</v>
      </c>
      <c r="D58" s="12"/>
      <c r="E58" s="11" t="s">
        <v>8</v>
      </c>
      <c r="F58" s="8"/>
    </row>
    <row r="59" spans="2:6">
      <c r="B59" s="1" t="s">
        <v>9</v>
      </c>
      <c r="C59" s="132">
        <v>191847</v>
      </c>
      <c r="D59" s="6"/>
      <c r="E59" s="13"/>
      <c r="F59" s="8"/>
    </row>
    <row r="60" spans="2:6">
      <c r="B60" s="9" t="s">
        <v>10</v>
      </c>
      <c r="C60" s="106">
        <v>4500390920</v>
      </c>
      <c r="D60" s="6"/>
      <c r="E60" s="13"/>
      <c r="F60" s="8"/>
    </row>
    <row r="61" spans="2:6">
      <c r="B61" s="14" t="s">
        <v>11</v>
      </c>
      <c r="C61" s="106"/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6.5" thickBot="1">
      <c r="B64" s="299">
        <v>3200000000</v>
      </c>
      <c r="C64" s="106" t="s">
        <v>24</v>
      </c>
      <c r="D64" s="209">
        <v>1</v>
      </c>
      <c r="E64" s="197">
        <v>293477</v>
      </c>
      <c r="F64" s="93">
        <f>D64*E64</f>
        <v>293477</v>
      </c>
    </row>
    <row r="65" spans="2:6" ht="15.75" thickBot="1">
      <c r="B65" s="21"/>
      <c r="C65" s="65"/>
      <c r="D65" s="27"/>
      <c r="E65" s="22" t="s">
        <v>18</v>
      </c>
      <c r="F65" s="23">
        <f>SUM(F64:F64)</f>
        <v>293477</v>
      </c>
    </row>
  </sheetData>
  <mergeCells count="5">
    <mergeCell ref="B41:F41"/>
    <mergeCell ref="B28:F28"/>
    <mergeCell ref="B2:F2"/>
    <mergeCell ref="B15:F15"/>
    <mergeCell ref="B54:F5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B2:F65"/>
  <sheetViews>
    <sheetView topLeftCell="A45" workbookViewId="0">
      <selection activeCell="G18" sqref="G18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18" t="s">
        <v>256</v>
      </c>
      <c r="C2" s="418"/>
      <c r="D2" s="418"/>
      <c r="E2" s="418"/>
      <c r="F2" s="418"/>
    </row>
    <row r="3" spans="2:6" ht="15.75" thickBot="1">
      <c r="B3" s="31"/>
      <c r="C3" s="32" t="s">
        <v>78</v>
      </c>
      <c r="D3" s="2"/>
      <c r="E3" s="3"/>
      <c r="F3" s="4"/>
    </row>
    <row r="4" spans="2:6">
      <c r="B4" s="5" t="s">
        <v>3</v>
      </c>
      <c r="C4" s="179" t="s">
        <v>208</v>
      </c>
      <c r="D4" s="6"/>
      <c r="E4" s="7" t="s">
        <v>4</v>
      </c>
      <c r="F4" s="8"/>
    </row>
    <row r="5" spans="2:6">
      <c r="B5" s="9" t="s">
        <v>5</v>
      </c>
      <c r="C5" s="173" t="s">
        <v>277</v>
      </c>
      <c r="D5" s="10"/>
      <c r="E5" s="11"/>
      <c r="F5" s="8"/>
    </row>
    <row r="6" spans="2:6">
      <c r="B6" s="9" t="s">
        <v>7</v>
      </c>
      <c r="C6" s="106">
        <v>99030</v>
      </c>
      <c r="D6" s="12"/>
      <c r="E6" s="11" t="s">
        <v>8</v>
      </c>
      <c r="F6" s="8"/>
    </row>
    <row r="7" spans="2:6">
      <c r="B7" s="1" t="s">
        <v>9</v>
      </c>
      <c r="C7" s="132">
        <v>191847</v>
      </c>
      <c r="D7" s="6"/>
      <c r="E7" s="13"/>
      <c r="F7" s="8"/>
    </row>
    <row r="8" spans="2:6">
      <c r="B8" s="9" t="s">
        <v>10</v>
      </c>
      <c r="C8" s="106">
        <v>4500390920</v>
      </c>
      <c r="D8" s="6"/>
      <c r="E8" s="13"/>
      <c r="F8" s="8"/>
    </row>
    <row r="9" spans="2:6">
      <c r="B9" s="14" t="s">
        <v>11</v>
      </c>
      <c r="C9" s="106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09">
        <v>3200000000</v>
      </c>
      <c r="C12" s="106" t="s">
        <v>24</v>
      </c>
      <c r="D12" s="209">
        <v>1</v>
      </c>
      <c r="E12" s="197">
        <v>295661</v>
      </c>
      <c r="F12" s="93">
        <f>D12*E12</f>
        <v>295661</v>
      </c>
    </row>
    <row r="13" spans="2:6" ht="15.75" thickBot="1">
      <c r="B13" s="21"/>
      <c r="C13" s="65"/>
      <c r="D13" s="27"/>
      <c r="E13" s="22" t="s">
        <v>18</v>
      </c>
      <c r="F13" s="23">
        <f>F12</f>
        <v>295661</v>
      </c>
    </row>
    <row r="15" spans="2:6" ht="15.75" thickBot="1">
      <c r="B15" s="419" t="s">
        <v>185</v>
      </c>
      <c r="C15" s="419"/>
      <c r="D15" s="419"/>
      <c r="E15" s="419"/>
      <c r="F15" s="419"/>
    </row>
    <row r="16" spans="2:6" ht="15.75" thickBot="1">
      <c r="B16" s="31"/>
      <c r="C16" s="32" t="s">
        <v>79</v>
      </c>
      <c r="D16" s="2"/>
      <c r="E16" s="3"/>
      <c r="F16" s="4"/>
    </row>
    <row r="17" spans="2:6">
      <c r="B17" s="5" t="s">
        <v>3</v>
      </c>
      <c r="C17" s="179" t="s">
        <v>45</v>
      </c>
      <c r="D17" s="6"/>
      <c r="E17" s="7" t="s">
        <v>4</v>
      </c>
      <c r="F17" s="8"/>
    </row>
    <row r="18" spans="2:6">
      <c r="B18" s="9" t="s">
        <v>5</v>
      </c>
      <c r="C18" s="173" t="s">
        <v>130</v>
      </c>
      <c r="D18" s="10"/>
      <c r="E18" s="11"/>
      <c r="F18" s="8"/>
    </row>
    <row r="19" spans="2:6">
      <c r="B19" s="9" t="s">
        <v>7</v>
      </c>
      <c r="C19" s="106">
        <v>18882</v>
      </c>
      <c r="D19" s="12"/>
      <c r="E19" s="11" t="s">
        <v>8</v>
      </c>
      <c r="F19" s="8"/>
    </row>
    <row r="20" spans="2:6">
      <c r="B20" s="1" t="s">
        <v>9</v>
      </c>
      <c r="C20" s="132">
        <v>142865</v>
      </c>
      <c r="D20" s="6"/>
      <c r="E20" s="13"/>
      <c r="F20" s="8"/>
    </row>
    <row r="21" spans="2:6">
      <c r="B21" s="9" t="s">
        <v>10</v>
      </c>
      <c r="C21" s="106">
        <v>4700030664</v>
      </c>
      <c r="D21" s="6"/>
      <c r="E21" s="13"/>
      <c r="F21" s="8"/>
    </row>
    <row r="22" spans="2:6">
      <c r="B22" s="14" t="s">
        <v>11</v>
      </c>
      <c r="C22" s="106" t="s">
        <v>186</v>
      </c>
      <c r="D22" s="6"/>
      <c r="E22" s="8"/>
      <c r="F22" s="8"/>
    </row>
    <row r="23" spans="2:6" ht="15.75" thickBot="1">
      <c r="B23" s="14" t="s">
        <v>12</v>
      </c>
      <c r="C23" s="25">
        <v>3572</v>
      </c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09">
        <v>3200000000</v>
      </c>
      <c r="C25" s="106" t="s">
        <v>183</v>
      </c>
      <c r="D25" s="209">
        <v>1</v>
      </c>
      <c r="E25" s="197">
        <v>138796</v>
      </c>
      <c r="F25" s="93">
        <f>D25*E25</f>
        <v>138796</v>
      </c>
    </row>
    <row r="26" spans="2:6" ht="15.75" thickBot="1">
      <c r="B26" s="21"/>
      <c r="C26" s="65"/>
      <c r="D26" s="27"/>
      <c r="E26" s="22" t="s">
        <v>18</v>
      </c>
      <c r="F26" s="23">
        <f>F25</f>
        <v>138796</v>
      </c>
    </row>
    <row r="28" spans="2:6" ht="15.75" thickBot="1">
      <c r="B28" s="419" t="s">
        <v>187</v>
      </c>
      <c r="C28" s="419"/>
      <c r="D28" s="419"/>
      <c r="E28" s="419"/>
      <c r="F28" s="419"/>
    </row>
    <row r="29" spans="2:6" ht="15.75" thickBot="1">
      <c r="B29" s="31"/>
      <c r="C29" s="32" t="s">
        <v>80</v>
      </c>
      <c r="D29" s="2"/>
      <c r="E29" s="3"/>
      <c r="F29" s="4"/>
    </row>
    <row r="30" spans="2:6">
      <c r="B30" s="5" t="s">
        <v>3</v>
      </c>
      <c r="C30" s="179" t="s">
        <v>45</v>
      </c>
      <c r="D30" s="6"/>
      <c r="E30" s="7" t="s">
        <v>4</v>
      </c>
      <c r="F30" s="8"/>
    </row>
    <row r="31" spans="2:6">
      <c r="B31" s="9" t="s">
        <v>5</v>
      </c>
      <c r="C31" s="173" t="s">
        <v>130</v>
      </c>
      <c r="D31" s="10"/>
      <c r="E31" s="11"/>
      <c r="F31" s="8"/>
    </row>
    <row r="32" spans="2:6">
      <c r="B32" s="9" t="s">
        <v>7</v>
      </c>
      <c r="C32" s="106">
        <v>18943</v>
      </c>
      <c r="D32" s="12"/>
      <c r="E32" s="11" t="s">
        <v>8</v>
      </c>
      <c r="F32" s="8"/>
    </row>
    <row r="33" spans="2:6">
      <c r="B33" s="1" t="s">
        <v>9</v>
      </c>
      <c r="C33" s="132">
        <v>142864</v>
      </c>
      <c r="D33" s="6"/>
      <c r="E33" s="13"/>
      <c r="F33" s="8"/>
    </row>
    <row r="34" spans="2:6">
      <c r="B34" s="9" t="s">
        <v>10</v>
      </c>
      <c r="C34" s="106">
        <v>4700030665</v>
      </c>
      <c r="D34" s="6"/>
      <c r="E34" s="13"/>
      <c r="F34" s="8"/>
    </row>
    <row r="35" spans="2:6">
      <c r="B35" s="14" t="s">
        <v>11</v>
      </c>
      <c r="C35" s="106" t="s">
        <v>188</v>
      </c>
      <c r="D35" s="6"/>
      <c r="E35" s="8"/>
      <c r="F35" s="8"/>
    </row>
    <row r="36" spans="2:6" ht="15.75" thickBot="1">
      <c r="B36" s="14" t="s">
        <v>12</v>
      </c>
      <c r="C36" s="25">
        <v>3573</v>
      </c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09">
        <v>3200000000</v>
      </c>
      <c r="C38" s="106" t="s">
        <v>183</v>
      </c>
      <c r="D38" s="209">
        <v>1</v>
      </c>
      <c r="E38" s="197">
        <v>138796</v>
      </c>
      <c r="F38" s="93">
        <f>D38*E38</f>
        <v>138796</v>
      </c>
    </row>
    <row r="39" spans="2:6" ht="15.75" thickBot="1">
      <c r="B39" s="21"/>
      <c r="C39" s="65"/>
      <c r="D39" s="27"/>
      <c r="E39" s="22" t="s">
        <v>18</v>
      </c>
      <c r="F39" s="23">
        <f>F38</f>
        <v>138796</v>
      </c>
    </row>
    <row r="41" spans="2:6" ht="15.75" thickBot="1">
      <c r="B41" s="419" t="s">
        <v>189</v>
      </c>
      <c r="C41" s="419"/>
      <c r="D41" s="419"/>
      <c r="E41" s="419"/>
      <c r="F41" s="419"/>
    </row>
    <row r="42" spans="2:6" ht="15.75" thickBot="1">
      <c r="B42" s="31"/>
      <c r="C42" s="32" t="s">
        <v>81</v>
      </c>
      <c r="D42" s="2"/>
      <c r="E42" s="3"/>
      <c r="F42" s="4"/>
    </row>
    <row r="43" spans="2:6">
      <c r="B43" s="5" t="s">
        <v>3</v>
      </c>
      <c r="C43" s="179" t="s">
        <v>45</v>
      </c>
      <c r="D43" s="6"/>
      <c r="E43" s="7" t="s">
        <v>4</v>
      </c>
      <c r="F43" s="8"/>
    </row>
    <row r="44" spans="2:6">
      <c r="B44" s="9" t="s">
        <v>5</v>
      </c>
      <c r="C44" s="173" t="s">
        <v>130</v>
      </c>
      <c r="D44" s="10"/>
      <c r="E44" s="11"/>
      <c r="F44" s="8"/>
    </row>
    <row r="45" spans="2:6">
      <c r="B45" s="9" t="s">
        <v>7</v>
      </c>
      <c r="C45" s="106">
        <v>18861</v>
      </c>
      <c r="D45" s="12"/>
      <c r="E45" s="11" t="s">
        <v>8</v>
      </c>
      <c r="F45" s="8"/>
    </row>
    <row r="46" spans="2:6">
      <c r="B46" s="1" t="s">
        <v>9</v>
      </c>
      <c r="C46" s="132">
        <v>142893</v>
      </c>
      <c r="D46" s="6"/>
      <c r="E46" s="13"/>
      <c r="F46" s="8"/>
    </row>
    <row r="47" spans="2:6">
      <c r="B47" s="9" t="s">
        <v>10</v>
      </c>
      <c r="C47" s="106">
        <v>4700030618</v>
      </c>
      <c r="D47" s="6"/>
      <c r="E47" s="13"/>
      <c r="F47" s="8"/>
    </row>
    <row r="48" spans="2:6">
      <c r="B48" s="14" t="s">
        <v>11</v>
      </c>
      <c r="C48" s="106" t="s">
        <v>190</v>
      </c>
      <c r="D48" s="6"/>
      <c r="E48" s="8"/>
      <c r="F48" s="8"/>
    </row>
    <row r="49" spans="2:6" ht="15.75" thickBot="1">
      <c r="B49" s="14" t="s">
        <v>12</v>
      </c>
      <c r="C49" s="25">
        <v>3571</v>
      </c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09">
        <v>3200000000</v>
      </c>
      <c r="C51" s="106" t="s">
        <v>184</v>
      </c>
      <c r="D51" s="209">
        <v>1</v>
      </c>
      <c r="E51" s="197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18</v>
      </c>
      <c r="F52" s="23">
        <f>F51</f>
        <v>195074</v>
      </c>
    </row>
    <row r="54" spans="2:6" ht="15.75" thickBot="1">
      <c r="B54" s="419" t="s">
        <v>191</v>
      </c>
      <c r="C54" s="419"/>
      <c r="D54" s="419"/>
      <c r="E54" s="419"/>
      <c r="F54" s="419"/>
    </row>
    <row r="55" spans="2:6" ht="15.75" thickBot="1">
      <c r="B55" s="31"/>
      <c r="C55" s="32" t="s">
        <v>82</v>
      </c>
      <c r="D55" s="2"/>
      <c r="E55" s="3"/>
      <c r="F55" s="4"/>
    </row>
    <row r="56" spans="2:6">
      <c r="B56" s="5" t="s">
        <v>3</v>
      </c>
      <c r="C56" s="179" t="s">
        <v>45</v>
      </c>
      <c r="D56" s="6"/>
      <c r="E56" s="7" t="s">
        <v>4</v>
      </c>
      <c r="F56" s="8"/>
    </row>
    <row r="57" spans="2:6">
      <c r="B57" s="9" t="s">
        <v>5</v>
      </c>
      <c r="C57" s="173" t="s">
        <v>130</v>
      </c>
      <c r="D57" s="10"/>
      <c r="E57" s="11"/>
      <c r="F57" s="8"/>
    </row>
    <row r="58" spans="2:6">
      <c r="B58" s="9" t="s">
        <v>7</v>
      </c>
      <c r="C58" s="106">
        <v>18863</v>
      </c>
      <c r="D58" s="12"/>
      <c r="E58" s="11" t="s">
        <v>8</v>
      </c>
      <c r="F58" s="8"/>
    </row>
    <row r="59" spans="2:6">
      <c r="B59" s="1" t="s">
        <v>9</v>
      </c>
      <c r="C59" s="132">
        <v>142892</v>
      </c>
      <c r="D59" s="6"/>
      <c r="E59" s="13"/>
      <c r="F59" s="8"/>
    </row>
    <row r="60" spans="2:6">
      <c r="B60" s="9" t="s">
        <v>10</v>
      </c>
      <c r="C60" s="106">
        <v>4700030619</v>
      </c>
      <c r="D60" s="6"/>
      <c r="E60" s="13"/>
      <c r="F60" s="8"/>
    </row>
    <row r="61" spans="2:6">
      <c r="B61" s="14" t="s">
        <v>11</v>
      </c>
      <c r="C61" s="106" t="s">
        <v>192</v>
      </c>
      <c r="D61" s="6"/>
      <c r="E61" s="8"/>
      <c r="F61" s="8"/>
    </row>
    <row r="62" spans="2:6" ht="15.75" thickBot="1">
      <c r="B62" s="14" t="s">
        <v>12</v>
      </c>
      <c r="C62" s="25">
        <v>3572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09">
        <v>3200000000</v>
      </c>
      <c r="C64" s="106" t="s">
        <v>184</v>
      </c>
      <c r="D64" s="209">
        <v>1</v>
      </c>
      <c r="E64" s="197">
        <v>195074</v>
      </c>
      <c r="F64" s="93">
        <f>D64*E64</f>
        <v>195074</v>
      </c>
    </row>
    <row r="65" spans="2:6" ht="15.75" thickBot="1">
      <c r="B65" s="21"/>
      <c r="C65" s="65"/>
      <c r="D65" s="27"/>
      <c r="E65" s="22" t="s">
        <v>18</v>
      </c>
      <c r="F65" s="23">
        <f>F64</f>
        <v>195074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B2:F65"/>
  <sheetViews>
    <sheetView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19" t="s">
        <v>193</v>
      </c>
      <c r="C2" s="419"/>
      <c r="D2" s="419"/>
      <c r="E2" s="419"/>
      <c r="F2" s="419"/>
    </row>
    <row r="3" spans="2:6" ht="15.75" thickBot="1">
      <c r="B3" s="31"/>
      <c r="C3" s="32" t="s">
        <v>132</v>
      </c>
      <c r="D3" s="2"/>
      <c r="E3" s="3"/>
      <c r="F3" s="4"/>
    </row>
    <row r="4" spans="2:6">
      <c r="B4" s="5" t="s">
        <v>3</v>
      </c>
      <c r="C4" s="179" t="s">
        <v>45</v>
      </c>
      <c r="D4" s="6"/>
      <c r="E4" s="7" t="s">
        <v>4</v>
      </c>
      <c r="F4" s="8"/>
    </row>
    <row r="5" spans="2:6">
      <c r="B5" s="9" t="s">
        <v>5</v>
      </c>
      <c r="C5" s="173" t="s">
        <v>130</v>
      </c>
      <c r="D5" s="10"/>
      <c r="E5" s="11"/>
      <c r="F5" s="8"/>
    </row>
    <row r="6" spans="2:6">
      <c r="B6" s="9" t="s">
        <v>7</v>
      </c>
      <c r="C6" s="106">
        <v>18865</v>
      </c>
      <c r="D6" s="12"/>
      <c r="E6" s="11" t="s">
        <v>8</v>
      </c>
      <c r="F6" s="8"/>
    </row>
    <row r="7" spans="2:6">
      <c r="B7" s="1" t="s">
        <v>9</v>
      </c>
      <c r="C7" s="132">
        <v>142891</v>
      </c>
      <c r="D7" s="6"/>
      <c r="E7" s="13"/>
      <c r="F7" s="8"/>
    </row>
    <row r="8" spans="2:6">
      <c r="B8" s="9" t="s">
        <v>10</v>
      </c>
      <c r="C8" s="106">
        <v>4700030620</v>
      </c>
      <c r="D8" s="6"/>
      <c r="E8" s="13"/>
      <c r="F8" s="8"/>
    </row>
    <row r="9" spans="2:6">
      <c r="B9" s="14" t="s">
        <v>11</v>
      </c>
      <c r="C9" s="106" t="s">
        <v>194</v>
      </c>
      <c r="D9" s="6"/>
      <c r="E9" s="8"/>
      <c r="F9" s="8"/>
    </row>
    <row r="10" spans="2:6" ht="15.75" thickBot="1">
      <c r="B10" s="14" t="s">
        <v>12</v>
      </c>
      <c r="C10" s="25">
        <v>3573</v>
      </c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09">
        <v>3200000000</v>
      </c>
      <c r="C12" s="106" t="s">
        <v>184</v>
      </c>
      <c r="D12" s="209">
        <v>1</v>
      </c>
      <c r="E12" s="197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18</v>
      </c>
      <c r="F13" s="23">
        <f>F12</f>
        <v>195074</v>
      </c>
    </row>
    <row r="15" spans="2:6" ht="15.75" thickBot="1">
      <c r="B15" s="419" t="s">
        <v>195</v>
      </c>
      <c r="C15" s="419"/>
      <c r="D15" s="419"/>
      <c r="E15" s="419"/>
      <c r="F15" s="419"/>
    </row>
    <row r="16" spans="2:6" ht="15.75" thickBot="1">
      <c r="B16" s="31"/>
      <c r="C16" s="32" t="s">
        <v>133</v>
      </c>
      <c r="D16" s="2"/>
      <c r="E16" s="3"/>
      <c r="F16" s="4"/>
    </row>
    <row r="17" spans="2:6">
      <c r="B17" s="5" t="s">
        <v>3</v>
      </c>
      <c r="C17" s="179" t="s">
        <v>45</v>
      </c>
      <c r="D17" s="6"/>
      <c r="E17" s="7" t="s">
        <v>4</v>
      </c>
      <c r="F17" s="8"/>
    </row>
    <row r="18" spans="2:6">
      <c r="B18" s="9" t="s">
        <v>5</v>
      </c>
      <c r="C18" s="173" t="s">
        <v>130</v>
      </c>
      <c r="D18" s="10"/>
      <c r="E18" s="11"/>
      <c r="F18" s="8"/>
    </row>
    <row r="19" spans="2:6">
      <c r="B19" s="9" t="s">
        <v>7</v>
      </c>
      <c r="C19" s="106">
        <v>18864</v>
      </c>
      <c r="D19" s="12"/>
      <c r="E19" s="11" t="s">
        <v>8</v>
      </c>
      <c r="F19" s="8"/>
    </row>
    <row r="20" spans="2:6">
      <c r="B20" s="1" t="s">
        <v>9</v>
      </c>
      <c r="C20" s="132">
        <v>142890</v>
      </c>
      <c r="D20" s="6"/>
      <c r="E20" s="13"/>
      <c r="F20" s="8"/>
    </row>
    <row r="21" spans="2:6">
      <c r="B21" s="9" t="s">
        <v>10</v>
      </c>
      <c r="C21" s="106">
        <v>4700030621</v>
      </c>
      <c r="D21" s="6"/>
      <c r="E21" s="13"/>
      <c r="F21" s="8"/>
    </row>
    <row r="22" spans="2:6">
      <c r="B22" s="14" t="s">
        <v>11</v>
      </c>
      <c r="C22" s="106" t="s">
        <v>196</v>
      </c>
      <c r="D22" s="6"/>
      <c r="E22" s="8"/>
      <c r="F22" s="8"/>
    </row>
    <row r="23" spans="2:6" ht="15.75" thickBot="1">
      <c r="B23" s="14" t="s">
        <v>12</v>
      </c>
      <c r="C23" s="25">
        <v>3575</v>
      </c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09">
        <v>3200000000</v>
      </c>
      <c r="C25" s="106" t="s">
        <v>184</v>
      </c>
      <c r="D25" s="209">
        <v>1</v>
      </c>
      <c r="E25" s="197">
        <v>195074</v>
      </c>
      <c r="F25" s="93">
        <f>D25*E25</f>
        <v>195074</v>
      </c>
    </row>
    <row r="26" spans="2:6" ht="15.75" thickBot="1">
      <c r="B26" s="21"/>
      <c r="C26" s="65"/>
      <c r="D26" s="27"/>
      <c r="E26" s="22" t="s">
        <v>18</v>
      </c>
      <c r="F26" s="23">
        <f>F25</f>
        <v>195074</v>
      </c>
    </row>
    <row r="28" spans="2:6" ht="15.75" thickBot="1">
      <c r="B28" s="419" t="s">
        <v>197</v>
      </c>
      <c r="C28" s="419"/>
      <c r="D28" s="419"/>
      <c r="E28" s="419"/>
      <c r="F28" s="419"/>
    </row>
    <row r="29" spans="2:6" ht="15.75" thickBot="1">
      <c r="B29" s="31"/>
      <c r="C29" s="32" t="s">
        <v>134</v>
      </c>
      <c r="D29" s="2"/>
      <c r="E29" s="3"/>
      <c r="F29" s="4"/>
    </row>
    <row r="30" spans="2:6">
      <c r="B30" s="5" t="s">
        <v>3</v>
      </c>
      <c r="C30" s="179" t="s">
        <v>45</v>
      </c>
      <c r="D30" s="6"/>
      <c r="E30" s="7" t="s">
        <v>4</v>
      </c>
      <c r="F30" s="8"/>
    </row>
    <row r="31" spans="2:6">
      <c r="B31" s="9" t="s">
        <v>5</v>
      </c>
      <c r="C31" s="173" t="s">
        <v>130</v>
      </c>
      <c r="D31" s="10"/>
      <c r="E31" s="11"/>
      <c r="F31" s="8"/>
    </row>
    <row r="32" spans="2:6">
      <c r="B32" s="9" t="s">
        <v>7</v>
      </c>
      <c r="C32" s="106">
        <v>18843</v>
      </c>
      <c r="D32" s="12"/>
      <c r="E32" s="11" t="s">
        <v>8</v>
      </c>
      <c r="F32" s="8"/>
    </row>
    <row r="33" spans="2:6">
      <c r="B33" s="1" t="s">
        <v>9</v>
      </c>
      <c r="C33" s="132">
        <v>142889</v>
      </c>
      <c r="D33" s="6"/>
      <c r="E33" s="13"/>
      <c r="F33" s="8"/>
    </row>
    <row r="34" spans="2:6">
      <c r="B34" s="9" t="s">
        <v>10</v>
      </c>
      <c r="C34" s="106">
        <v>4700030622</v>
      </c>
      <c r="D34" s="6"/>
      <c r="E34" s="13"/>
      <c r="F34" s="8"/>
    </row>
    <row r="35" spans="2:6">
      <c r="B35" s="14" t="s">
        <v>11</v>
      </c>
      <c r="C35" s="106" t="s">
        <v>198</v>
      </c>
      <c r="D35" s="6"/>
      <c r="E35" s="8"/>
      <c r="F35" s="8"/>
    </row>
    <row r="36" spans="2:6" ht="15.75" thickBot="1">
      <c r="B36" s="14" t="s">
        <v>12</v>
      </c>
      <c r="C36" s="25">
        <v>3576</v>
      </c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09">
        <v>3200000000</v>
      </c>
      <c r="C38" s="106" t="s">
        <v>184</v>
      </c>
      <c r="D38" s="209">
        <v>1</v>
      </c>
      <c r="E38" s="197">
        <v>195074</v>
      </c>
      <c r="F38" s="93">
        <f>D38*E38</f>
        <v>195074</v>
      </c>
    </row>
    <row r="39" spans="2:6" ht="15.75" thickBot="1">
      <c r="B39" s="21"/>
      <c r="C39" s="65"/>
      <c r="D39" s="27"/>
      <c r="E39" s="22" t="s">
        <v>18</v>
      </c>
      <c r="F39" s="23">
        <f>F38</f>
        <v>195074</v>
      </c>
    </row>
    <row r="41" spans="2:6" ht="15.75" thickBot="1">
      <c r="B41" s="419" t="s">
        <v>199</v>
      </c>
      <c r="C41" s="419"/>
      <c r="D41" s="419"/>
      <c r="E41" s="419"/>
      <c r="F41" s="419"/>
    </row>
    <row r="42" spans="2:6" ht="15.75" thickBot="1">
      <c r="B42" s="31"/>
      <c r="C42" s="32" t="s">
        <v>135</v>
      </c>
      <c r="D42" s="2"/>
      <c r="E42" s="3"/>
      <c r="F42" s="4"/>
    </row>
    <row r="43" spans="2:6">
      <c r="B43" s="5" t="s">
        <v>3</v>
      </c>
      <c r="C43" s="179" t="s">
        <v>45</v>
      </c>
      <c r="D43" s="6"/>
      <c r="E43" s="7" t="s">
        <v>4</v>
      </c>
      <c r="F43" s="8"/>
    </row>
    <row r="44" spans="2:6">
      <c r="B44" s="9" t="s">
        <v>5</v>
      </c>
      <c r="C44" s="173" t="s">
        <v>130</v>
      </c>
      <c r="D44" s="10"/>
      <c r="E44" s="11"/>
      <c r="F44" s="8"/>
    </row>
    <row r="45" spans="2:6">
      <c r="B45" s="9" t="s">
        <v>7</v>
      </c>
      <c r="C45" s="106">
        <v>18844</v>
      </c>
      <c r="D45" s="12"/>
      <c r="E45" s="11" t="s">
        <v>8</v>
      </c>
      <c r="F45" s="8"/>
    </row>
    <row r="46" spans="2:6">
      <c r="B46" s="1" t="s">
        <v>9</v>
      </c>
      <c r="C46" s="132">
        <v>142888</v>
      </c>
      <c r="D46" s="6"/>
      <c r="E46" s="13"/>
      <c r="F46" s="8"/>
    </row>
    <row r="47" spans="2:6">
      <c r="B47" s="9" t="s">
        <v>10</v>
      </c>
      <c r="C47" s="106">
        <v>4700030623</v>
      </c>
      <c r="D47" s="6"/>
      <c r="E47" s="13"/>
      <c r="F47" s="8"/>
    </row>
    <row r="48" spans="2:6">
      <c r="B48" s="14" t="s">
        <v>11</v>
      </c>
      <c r="C48" s="106" t="s">
        <v>200</v>
      </c>
      <c r="D48" s="6"/>
      <c r="E48" s="8"/>
      <c r="F48" s="8"/>
    </row>
    <row r="49" spans="2:6" ht="15.75" thickBot="1">
      <c r="B49" s="14" t="s">
        <v>12</v>
      </c>
      <c r="C49" s="25">
        <v>3577</v>
      </c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09">
        <v>3200000000</v>
      </c>
      <c r="C51" s="106" t="s">
        <v>184</v>
      </c>
      <c r="D51" s="209">
        <v>1</v>
      </c>
      <c r="E51" s="197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18</v>
      </c>
      <c r="F52" s="23">
        <f>F51</f>
        <v>195074</v>
      </c>
    </row>
    <row r="54" spans="2:6" ht="15.75" thickBot="1">
      <c r="B54" s="419" t="s">
        <v>201</v>
      </c>
      <c r="C54" s="419"/>
      <c r="D54" s="419"/>
      <c r="E54" s="419"/>
      <c r="F54" s="419"/>
    </row>
    <row r="55" spans="2:6" ht="15.75" thickBot="1">
      <c r="B55" s="31"/>
      <c r="C55" s="32" t="s">
        <v>136</v>
      </c>
      <c r="D55" s="2"/>
      <c r="E55" s="3"/>
      <c r="F55" s="4"/>
    </row>
    <row r="56" spans="2:6">
      <c r="B56" s="5" t="s">
        <v>3</v>
      </c>
      <c r="C56" s="179" t="s">
        <v>45</v>
      </c>
      <c r="D56" s="6"/>
      <c r="E56" s="7" t="s">
        <v>4</v>
      </c>
      <c r="F56" s="8"/>
    </row>
    <row r="57" spans="2:6">
      <c r="B57" s="9" t="s">
        <v>5</v>
      </c>
      <c r="C57" s="173" t="s">
        <v>130</v>
      </c>
      <c r="D57" s="10"/>
      <c r="E57" s="11"/>
      <c r="F57" s="8"/>
    </row>
    <row r="58" spans="2:6">
      <c r="B58" s="9" t="s">
        <v>7</v>
      </c>
      <c r="C58" s="106">
        <v>18845</v>
      </c>
      <c r="D58" s="12"/>
      <c r="E58" s="11" t="s">
        <v>8</v>
      </c>
      <c r="F58" s="8"/>
    </row>
    <row r="59" spans="2:6">
      <c r="B59" s="1" t="s">
        <v>9</v>
      </c>
      <c r="C59" s="132">
        <v>142887</v>
      </c>
      <c r="D59" s="6"/>
      <c r="E59" s="13"/>
      <c r="F59" s="8"/>
    </row>
    <row r="60" spans="2:6">
      <c r="B60" s="9" t="s">
        <v>10</v>
      </c>
      <c r="C60" s="106">
        <v>4700030624</v>
      </c>
      <c r="D60" s="6"/>
      <c r="E60" s="13"/>
      <c r="F60" s="8"/>
    </row>
    <row r="61" spans="2:6">
      <c r="B61" s="14" t="s">
        <v>11</v>
      </c>
      <c r="C61" s="106" t="s">
        <v>202</v>
      </c>
      <c r="D61" s="6"/>
      <c r="E61" s="8"/>
      <c r="F61" s="8"/>
    </row>
    <row r="62" spans="2:6" ht="15.75" thickBot="1">
      <c r="B62" s="14" t="s">
        <v>12</v>
      </c>
      <c r="C62" s="25">
        <v>3578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09">
        <v>3200000000</v>
      </c>
      <c r="C64" s="106" t="s">
        <v>184</v>
      </c>
      <c r="D64" s="209">
        <v>1</v>
      </c>
      <c r="E64" s="197">
        <v>155216</v>
      </c>
      <c r="F64" s="93">
        <f>D64*E64</f>
        <v>155216</v>
      </c>
    </row>
    <row r="65" spans="2:6" ht="15.75" thickBot="1">
      <c r="B65" s="21"/>
      <c r="C65" s="65"/>
      <c r="D65" s="27"/>
      <c r="E65" s="22" t="s">
        <v>18</v>
      </c>
      <c r="F65" s="23">
        <f>F64</f>
        <v>155216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B2:F65"/>
  <sheetViews>
    <sheetView topLeftCell="A4" workbookViewId="0">
      <selection activeCell="B69" sqref="B6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19" t="s">
        <v>203</v>
      </c>
      <c r="C2" s="419"/>
      <c r="D2" s="419"/>
      <c r="E2" s="419"/>
      <c r="F2" s="419"/>
    </row>
    <row r="3" spans="2:6" ht="15.75" thickBot="1">
      <c r="B3" s="31"/>
      <c r="C3" s="32" t="s">
        <v>137</v>
      </c>
      <c r="D3" s="2"/>
      <c r="E3" s="3"/>
      <c r="F3" s="4"/>
    </row>
    <row r="4" spans="2:6">
      <c r="B4" s="5" t="s">
        <v>3</v>
      </c>
      <c r="C4" s="179" t="s">
        <v>45</v>
      </c>
      <c r="D4" s="6"/>
      <c r="E4" s="7" t="s">
        <v>4</v>
      </c>
      <c r="F4" s="8"/>
    </row>
    <row r="5" spans="2:6">
      <c r="B5" s="9" t="s">
        <v>5</v>
      </c>
      <c r="C5" s="173" t="s">
        <v>130</v>
      </c>
      <c r="D5" s="10"/>
      <c r="E5" s="11"/>
      <c r="F5" s="8"/>
    </row>
    <row r="6" spans="2:6">
      <c r="B6" s="9" t="s">
        <v>7</v>
      </c>
      <c r="C6" s="106">
        <v>18846</v>
      </c>
      <c r="D6" s="12"/>
      <c r="E6" s="11" t="s">
        <v>8</v>
      </c>
      <c r="F6" s="8"/>
    </row>
    <row r="7" spans="2:6">
      <c r="B7" s="1" t="s">
        <v>9</v>
      </c>
      <c r="C7" s="132">
        <v>142886</v>
      </c>
      <c r="D7" s="6"/>
      <c r="E7" s="13"/>
      <c r="F7" s="8"/>
    </row>
    <row r="8" spans="2:6">
      <c r="B8" s="9" t="s">
        <v>10</v>
      </c>
      <c r="C8" s="106">
        <v>4700030625</v>
      </c>
      <c r="D8" s="6"/>
      <c r="E8" s="13"/>
      <c r="F8" s="8"/>
    </row>
    <row r="9" spans="2:6">
      <c r="B9" s="14" t="s">
        <v>11</v>
      </c>
      <c r="C9" s="106" t="s">
        <v>204</v>
      </c>
      <c r="D9" s="6"/>
      <c r="E9" s="8"/>
      <c r="F9" s="8"/>
    </row>
    <row r="10" spans="2:6" ht="15.75" thickBot="1">
      <c r="B10" s="14" t="s">
        <v>12</v>
      </c>
      <c r="C10" s="25">
        <v>3579</v>
      </c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09">
        <v>3200000000</v>
      </c>
      <c r="C12" s="106" t="s">
        <v>184</v>
      </c>
      <c r="D12" s="209">
        <v>1</v>
      </c>
      <c r="E12" s="197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18</v>
      </c>
      <c r="F13" s="23">
        <f>F12</f>
        <v>195074</v>
      </c>
    </row>
    <row r="15" spans="2:6" ht="15.75" thickBot="1">
      <c r="B15" s="419"/>
      <c r="C15" s="419"/>
      <c r="D15" s="419"/>
      <c r="E15" s="419"/>
      <c r="F15" s="419"/>
    </row>
    <row r="16" spans="2:6" ht="15.75" thickBot="1">
      <c r="B16" s="31"/>
      <c r="C16" s="32" t="s">
        <v>138</v>
      </c>
      <c r="D16" s="2"/>
      <c r="E16" s="3"/>
      <c r="F16" s="4"/>
    </row>
    <row r="17" spans="2:6">
      <c r="B17" s="5" t="s">
        <v>3</v>
      </c>
      <c r="C17" s="179" t="s">
        <v>157</v>
      </c>
      <c r="D17" s="6"/>
      <c r="E17" s="7" t="s">
        <v>4</v>
      </c>
      <c r="F17" s="8"/>
    </row>
    <row r="18" spans="2:6">
      <c r="B18" s="9" t="s">
        <v>5</v>
      </c>
      <c r="C18" s="173" t="s">
        <v>156</v>
      </c>
      <c r="D18" s="10"/>
      <c r="E18" s="11"/>
      <c r="F18" s="8"/>
    </row>
    <row r="19" spans="2:6">
      <c r="B19" s="9" t="s">
        <v>7</v>
      </c>
      <c r="C19" s="106">
        <v>23395</v>
      </c>
      <c r="D19" s="12"/>
      <c r="E19" s="11" t="s">
        <v>8</v>
      </c>
      <c r="F19" s="8"/>
    </row>
    <row r="20" spans="2:6">
      <c r="B20" s="1" t="s">
        <v>9</v>
      </c>
      <c r="C20" s="132">
        <v>144051</v>
      </c>
      <c r="D20" s="6"/>
      <c r="E20" s="13"/>
      <c r="F20" s="8"/>
    </row>
    <row r="21" spans="2:6">
      <c r="B21" s="9" t="s">
        <v>10</v>
      </c>
      <c r="C21" s="106" t="s">
        <v>158</v>
      </c>
      <c r="D21" s="6"/>
      <c r="E21" s="13"/>
      <c r="F21" s="8"/>
    </row>
    <row r="22" spans="2:6">
      <c r="B22" s="14" t="s">
        <v>11</v>
      </c>
      <c r="C22" s="106" t="s">
        <v>126</v>
      </c>
      <c r="D22" s="6"/>
      <c r="E22" s="8"/>
      <c r="F22" s="8"/>
    </row>
    <row r="23" spans="2:6" ht="15.75" thickBot="1">
      <c r="B23" s="14" t="s">
        <v>12</v>
      </c>
      <c r="C23" s="25"/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09">
        <v>3200000000</v>
      </c>
      <c r="C25" s="106" t="s">
        <v>205</v>
      </c>
      <c r="D25" s="209">
        <v>1</v>
      </c>
      <c r="E25" s="197">
        <v>367934</v>
      </c>
      <c r="F25" s="93">
        <f>D25*E25</f>
        <v>367934</v>
      </c>
    </row>
    <row r="26" spans="2:6" ht="15.75" thickBot="1">
      <c r="B26" s="21"/>
      <c r="C26" s="65"/>
      <c r="D26" s="27"/>
      <c r="E26" s="22" t="s">
        <v>18</v>
      </c>
      <c r="F26" s="23">
        <f>F25</f>
        <v>367934</v>
      </c>
    </row>
    <row r="28" spans="2:6" ht="15.75" thickBot="1">
      <c r="B28" s="419"/>
      <c r="C28" s="419"/>
      <c r="D28" s="419"/>
      <c r="E28" s="419"/>
      <c r="F28" s="419"/>
    </row>
    <row r="29" spans="2:6" ht="15.75" thickBot="1">
      <c r="B29" s="31"/>
      <c r="C29" s="32" t="s">
        <v>139</v>
      </c>
      <c r="D29" s="2"/>
      <c r="E29" s="3"/>
      <c r="F29" s="4"/>
    </row>
    <row r="30" spans="2:6">
      <c r="B30" s="5" t="s">
        <v>3</v>
      </c>
      <c r="C30" s="179" t="s">
        <v>208</v>
      </c>
      <c r="D30" s="6"/>
      <c r="E30" s="7" t="s">
        <v>4</v>
      </c>
      <c r="F30" s="8"/>
    </row>
    <row r="31" spans="2:6">
      <c r="B31" s="9" t="s">
        <v>5</v>
      </c>
      <c r="C31" s="173" t="s">
        <v>206</v>
      </c>
      <c r="D31" s="10"/>
      <c r="E31" s="11"/>
      <c r="F31" s="8"/>
    </row>
    <row r="32" spans="2:6">
      <c r="B32" s="9" t="s">
        <v>7</v>
      </c>
      <c r="C32" s="106">
        <v>23197</v>
      </c>
      <c r="D32" s="12"/>
      <c r="E32" s="11" t="s">
        <v>8</v>
      </c>
      <c r="F32" s="8"/>
    </row>
    <row r="33" spans="2:6">
      <c r="B33" s="1" t="s">
        <v>9</v>
      </c>
      <c r="C33" s="132">
        <v>143923</v>
      </c>
      <c r="D33" s="6"/>
      <c r="E33" s="13"/>
      <c r="F33" s="8"/>
    </row>
    <row r="34" spans="2:6">
      <c r="B34" s="9" t="s">
        <v>10</v>
      </c>
      <c r="C34" s="106">
        <v>4500305193</v>
      </c>
      <c r="D34" s="6"/>
      <c r="E34" s="13"/>
      <c r="F34" s="8"/>
    </row>
    <row r="35" spans="2:6">
      <c r="B35" s="14" t="s">
        <v>11</v>
      </c>
      <c r="C35" s="106">
        <v>7104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09">
        <v>3200000000</v>
      </c>
      <c r="C38" s="106" t="s">
        <v>159</v>
      </c>
      <c r="D38" s="209">
        <v>1</v>
      </c>
      <c r="E38" s="197">
        <v>1741142</v>
      </c>
      <c r="F38" s="93">
        <f>D38*E38</f>
        <v>1741142</v>
      </c>
    </row>
    <row r="39" spans="2:6" ht="15.75" thickBot="1">
      <c r="B39" s="21"/>
      <c r="C39" s="65"/>
      <c r="D39" s="27"/>
      <c r="E39" s="22" t="s">
        <v>18</v>
      </c>
      <c r="F39" s="23">
        <f>F38</f>
        <v>1741142</v>
      </c>
    </row>
    <row r="41" spans="2:6" ht="15.75" thickBot="1">
      <c r="B41" s="419"/>
      <c r="C41" s="419"/>
      <c r="D41" s="419"/>
      <c r="E41" s="419"/>
      <c r="F41" s="419"/>
    </row>
    <row r="42" spans="2:6" ht="15.75" thickBot="1">
      <c r="B42" s="31"/>
      <c r="C42" s="32" t="s">
        <v>140</v>
      </c>
      <c r="D42" s="2"/>
      <c r="E42" s="3"/>
      <c r="F42" s="4"/>
    </row>
    <row r="43" spans="2:6">
      <c r="B43" s="5" t="s">
        <v>3</v>
      </c>
      <c r="C43" s="179" t="s">
        <v>209</v>
      </c>
      <c r="D43" s="6"/>
      <c r="E43" s="7" t="s">
        <v>4</v>
      </c>
      <c r="F43" s="8"/>
    </row>
    <row r="44" spans="2:6">
      <c r="B44" s="9" t="s">
        <v>5</v>
      </c>
      <c r="C44" s="173" t="s">
        <v>207</v>
      </c>
      <c r="D44" s="10"/>
      <c r="E44" s="11"/>
      <c r="F44" s="8"/>
    </row>
    <row r="45" spans="2:6">
      <c r="B45" s="9" t="s">
        <v>7</v>
      </c>
      <c r="C45" s="106">
        <v>23196</v>
      </c>
      <c r="D45" s="12"/>
      <c r="E45" s="11" t="s">
        <v>8</v>
      </c>
      <c r="F45" s="8"/>
    </row>
    <row r="46" spans="2:6">
      <c r="B46" s="1" t="s">
        <v>9</v>
      </c>
      <c r="C46" s="132">
        <v>143919</v>
      </c>
      <c r="D46" s="6"/>
      <c r="E46" s="13"/>
      <c r="F46" s="8"/>
    </row>
    <row r="47" spans="2:6">
      <c r="B47" s="9" t="s">
        <v>10</v>
      </c>
      <c r="C47" s="106" t="s">
        <v>210</v>
      </c>
      <c r="D47" s="6"/>
      <c r="E47" s="13"/>
      <c r="F47" s="8"/>
    </row>
    <row r="48" spans="2:6">
      <c r="B48" s="14" t="s">
        <v>11</v>
      </c>
      <c r="C48" s="106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09">
        <v>3200000000</v>
      </c>
      <c r="C51" s="106" t="s">
        <v>211</v>
      </c>
      <c r="D51" s="209">
        <v>1</v>
      </c>
      <c r="E51" s="197">
        <v>3270431</v>
      </c>
      <c r="F51" s="93">
        <f>D51*E51</f>
        <v>3270431</v>
      </c>
    </row>
    <row r="52" spans="2:6" ht="15.75" thickBot="1">
      <c r="B52" s="21"/>
      <c r="C52" s="65"/>
      <c r="D52" s="27"/>
      <c r="E52" s="22" t="s">
        <v>18</v>
      </c>
      <c r="F52" s="23">
        <f>F51</f>
        <v>3270431</v>
      </c>
    </row>
    <row r="54" spans="2:6" ht="15.75" thickBot="1">
      <c r="B54" s="419" t="s">
        <v>212</v>
      </c>
      <c r="C54" s="419"/>
      <c r="D54" s="419"/>
      <c r="E54" s="419"/>
      <c r="F54" s="419"/>
    </row>
    <row r="55" spans="2:6" ht="15.75" thickBot="1">
      <c r="B55" s="31"/>
      <c r="C55" s="32" t="s">
        <v>141</v>
      </c>
      <c r="D55" s="2"/>
      <c r="E55" s="3"/>
      <c r="F55" s="4"/>
    </row>
    <row r="56" spans="2:6">
      <c r="B56" s="5" t="s">
        <v>3</v>
      </c>
      <c r="C56" s="179" t="s">
        <v>114</v>
      </c>
      <c r="D56" s="6"/>
      <c r="E56" s="7" t="s">
        <v>4</v>
      </c>
      <c r="F56" s="8"/>
    </row>
    <row r="57" spans="2:6">
      <c r="B57" s="9" t="s">
        <v>5</v>
      </c>
      <c r="C57" s="173" t="s">
        <v>181</v>
      </c>
      <c r="D57" s="10"/>
      <c r="E57" s="11"/>
      <c r="F57" s="8"/>
    </row>
    <row r="58" spans="2:6">
      <c r="B58" s="9" t="s">
        <v>7</v>
      </c>
      <c r="C58" s="106">
        <v>23846</v>
      </c>
      <c r="D58" s="12"/>
      <c r="E58" s="11" t="s">
        <v>8</v>
      </c>
      <c r="F58" s="8"/>
    </row>
    <row r="59" spans="2:6">
      <c r="B59" s="1" t="s">
        <v>9</v>
      </c>
      <c r="C59" s="132">
        <v>144326</v>
      </c>
      <c r="D59" s="6"/>
      <c r="E59" s="13"/>
      <c r="F59" s="8"/>
    </row>
    <row r="60" spans="2:6">
      <c r="B60" s="9" t="s">
        <v>10</v>
      </c>
      <c r="C60" s="106">
        <v>4520193459</v>
      </c>
      <c r="D60" s="6"/>
      <c r="E60" s="13"/>
      <c r="F60" s="8"/>
    </row>
    <row r="61" spans="2:6">
      <c r="B61" s="14" t="s">
        <v>11</v>
      </c>
      <c r="C61" s="106">
        <v>7171</v>
      </c>
      <c r="D61" s="6"/>
      <c r="E61" s="8"/>
      <c r="F61" s="8"/>
    </row>
    <row r="62" spans="2:6" ht="15.75" thickBot="1">
      <c r="B62" s="14" t="s">
        <v>12</v>
      </c>
      <c r="C62" s="224">
        <v>4388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09">
        <v>9910000003</v>
      </c>
      <c r="C64" s="106" t="s">
        <v>46</v>
      </c>
      <c r="D64" s="209">
        <v>1</v>
      </c>
      <c r="E64" s="197">
        <v>147000</v>
      </c>
      <c r="F64" s="93">
        <f>D64*E64</f>
        <v>147000</v>
      </c>
    </row>
    <row r="65" spans="2:6" ht="15.75" thickBot="1">
      <c r="B65" s="21"/>
      <c r="C65" s="65"/>
      <c r="D65" s="27"/>
      <c r="E65" s="22" t="s">
        <v>18</v>
      </c>
      <c r="F65" s="23">
        <f>F64</f>
        <v>147000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B2:H12"/>
  <sheetViews>
    <sheetView workbookViewId="0">
      <selection activeCell="H15" sqref="H15"/>
    </sheetView>
  </sheetViews>
  <sheetFormatPr baseColWidth="10" defaultRowHeight="15"/>
  <cols>
    <col min="2" max="2" width="11.42578125" style="371"/>
    <col min="3" max="3" width="1.5703125" customWidth="1"/>
    <col min="5" max="5" width="1.5703125" customWidth="1"/>
    <col min="7" max="7" width="1.5703125" customWidth="1"/>
    <col min="9" max="9" width="1.5703125" customWidth="1"/>
    <col min="11" max="11" width="1.5703125" customWidth="1"/>
    <col min="13" max="13" width="1.5703125" customWidth="1"/>
    <col min="15" max="15" width="1.5703125" customWidth="1"/>
  </cols>
  <sheetData>
    <row r="2" spans="2:8">
      <c r="B2" t="s">
        <v>345</v>
      </c>
      <c r="F2" t="s">
        <v>358</v>
      </c>
      <c r="H2">
        <f ca="1">SUMIF('Detalle de Facturacion '!S4:T85,'Detalle de Facturacion '!S4:S85,'Detalle de Facturacion '!T4:T85)</f>
        <v>0</v>
      </c>
    </row>
    <row r="3" spans="2:8">
      <c r="B3" s="371" t="s">
        <v>344</v>
      </c>
      <c r="F3" t="s">
        <v>355</v>
      </c>
    </row>
    <row r="4" spans="2:8">
      <c r="B4" t="s">
        <v>343</v>
      </c>
      <c r="F4" t="s">
        <v>357</v>
      </c>
    </row>
    <row r="5" spans="2:8">
      <c r="B5" s="371" t="s">
        <v>348</v>
      </c>
      <c r="F5" t="s">
        <v>356</v>
      </c>
    </row>
    <row r="6" spans="2:8">
      <c r="B6" t="s">
        <v>422</v>
      </c>
      <c r="F6" t="s">
        <v>354</v>
      </c>
    </row>
    <row r="7" spans="2:8">
      <c r="B7" t="s">
        <v>347</v>
      </c>
      <c r="F7" t="s">
        <v>350</v>
      </c>
    </row>
    <row r="8" spans="2:8">
      <c r="B8" t="s">
        <v>390</v>
      </c>
      <c r="F8" t="s">
        <v>353</v>
      </c>
    </row>
    <row r="9" spans="2:8">
      <c r="B9" t="s">
        <v>346</v>
      </c>
      <c r="F9" t="s">
        <v>352</v>
      </c>
    </row>
    <row r="10" spans="2:8">
      <c r="B10" t="s">
        <v>389</v>
      </c>
      <c r="F10" t="s">
        <v>353</v>
      </c>
    </row>
    <row r="11" spans="2:8">
      <c r="B11" s="371" t="s">
        <v>348</v>
      </c>
      <c r="F11" t="s">
        <v>361</v>
      </c>
    </row>
    <row r="12" spans="2:8">
      <c r="B12" s="371" t="s">
        <v>422</v>
      </c>
    </row>
  </sheetData>
  <sortState xmlns:xlrd2="http://schemas.microsoft.com/office/spreadsheetml/2017/richdata2" ref="B2:B10">
    <sortCondition ref="B2:B1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1-4</vt:lpstr>
      <vt:lpstr>5-10</vt:lpstr>
      <vt:lpstr>11-15</vt:lpstr>
      <vt:lpstr>16-20</vt:lpstr>
      <vt:lpstr>21-25</vt:lpstr>
      <vt:lpstr>26-30</vt:lpstr>
      <vt:lpstr>31-35</vt:lpstr>
      <vt:lpstr>36-40</vt:lpstr>
      <vt:lpstr>41-45</vt:lpstr>
      <vt:lpstr>Hoja1</vt:lpstr>
      <vt:lpstr>Hoja2</vt:lpstr>
      <vt:lpstr>Hoja3</vt:lpstr>
      <vt:lpstr>Hoja4</vt:lpstr>
      <vt:lpstr>Detalle de Facturacion </vt:lpstr>
      <vt:lpstr>Codigos </vt:lpstr>
      <vt:lpstr>LISTADO CLINICAS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Ricardo Carrasco</cp:lastModifiedBy>
  <cp:lastPrinted>2020-03-20T18:02:16Z</cp:lastPrinted>
  <dcterms:created xsi:type="dcterms:W3CDTF">2016-04-27T13:00:55Z</dcterms:created>
  <dcterms:modified xsi:type="dcterms:W3CDTF">2024-03-28T18:49:21Z</dcterms:modified>
</cp:coreProperties>
</file>