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Presupuestos\PRECIOS 2016\"/>
    </mc:Choice>
  </mc:AlternateContent>
  <bookViews>
    <workbookView xWindow="0" yWindow="0" windowWidth="20490" windowHeight="6930" activeTab="1"/>
  </bookViews>
  <sheets>
    <sheet name="valores de visitas" sheetId="2" r:id="rId1"/>
    <sheet name="valores 2015 r4000" sheetId="1" r:id="rId2"/>
    <sheet name="Valores de venta R5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I26" i="3" l="1"/>
  <c r="J26" i="3" s="1"/>
  <c r="I25" i="3"/>
  <c r="J25" i="3" s="1"/>
  <c r="I24" i="3"/>
  <c r="J24" i="3" s="1"/>
  <c r="I23" i="3"/>
  <c r="K23" i="3" s="1"/>
  <c r="J23" i="3" l="1"/>
  <c r="K25" i="3"/>
  <c r="K24" i="3"/>
  <c r="K26" i="3"/>
  <c r="I17" i="3"/>
  <c r="J17" i="3" s="1"/>
  <c r="I18" i="3"/>
  <c r="J18" i="3" s="1"/>
  <c r="I19" i="3"/>
  <c r="J19" i="3" s="1"/>
  <c r="I20" i="3"/>
  <c r="J20" i="3" s="1"/>
  <c r="I21" i="3"/>
  <c r="J21" i="3" s="1"/>
  <c r="I22" i="3"/>
  <c r="I27" i="3"/>
  <c r="J27" i="3" s="1"/>
  <c r="I28" i="3"/>
  <c r="J28" i="3" s="1"/>
  <c r="I29" i="3"/>
  <c r="J29" i="3" s="1"/>
  <c r="I30" i="3"/>
  <c r="J30" i="3" s="1"/>
  <c r="I31" i="3"/>
  <c r="J31" i="3" s="1"/>
  <c r="I32" i="3"/>
  <c r="J32" i="3" s="1"/>
  <c r="I33" i="3"/>
  <c r="I34" i="3"/>
  <c r="I35" i="3"/>
  <c r="J35" i="3" s="1"/>
  <c r="I36" i="3"/>
  <c r="J36" i="3" s="1"/>
  <c r="I37" i="3"/>
  <c r="J37" i="3" s="1"/>
  <c r="I38" i="3"/>
  <c r="J38" i="3" s="1"/>
  <c r="I39" i="3"/>
  <c r="J39" i="3" s="1"/>
  <c r="I40" i="3"/>
  <c r="J40" i="3" s="1"/>
  <c r="I41" i="3"/>
  <c r="J41" i="3" s="1"/>
  <c r="I42" i="3"/>
  <c r="I43" i="3"/>
  <c r="J43" i="3" s="1"/>
  <c r="I44" i="3"/>
  <c r="J44" i="3" s="1"/>
  <c r="I45" i="3"/>
  <c r="J45" i="3" s="1"/>
  <c r="I46" i="3"/>
  <c r="J46" i="3" s="1"/>
  <c r="I47" i="3"/>
  <c r="J47" i="3" s="1"/>
  <c r="I48" i="3"/>
  <c r="J48" i="3" s="1"/>
  <c r="I49" i="3"/>
  <c r="I50" i="3"/>
  <c r="I51" i="3"/>
  <c r="J51" i="3" s="1"/>
  <c r="I52" i="3"/>
  <c r="J52" i="3" s="1"/>
  <c r="I53" i="3"/>
  <c r="J53" i="3" s="1"/>
  <c r="I54" i="3"/>
  <c r="J54" i="3" s="1"/>
  <c r="I55" i="3"/>
  <c r="J55" i="3" s="1"/>
  <c r="I56" i="3"/>
  <c r="J56" i="3" s="1"/>
  <c r="I57" i="3"/>
  <c r="J57" i="3" s="1"/>
  <c r="I58" i="3"/>
  <c r="I59" i="3"/>
  <c r="J59" i="3" s="1"/>
  <c r="I12" i="3"/>
  <c r="J12" i="3" s="1"/>
  <c r="I13" i="3"/>
  <c r="J13" i="3" s="1"/>
  <c r="I14" i="3"/>
  <c r="J14" i="3" s="1"/>
  <c r="I15" i="3"/>
  <c r="J15" i="3" s="1"/>
  <c r="I16" i="3"/>
  <c r="J16" i="3" s="1"/>
  <c r="J22" i="3"/>
  <c r="J33" i="3"/>
  <c r="J34" i="3"/>
  <c r="J42" i="3"/>
  <c r="J49" i="3"/>
  <c r="J50" i="3"/>
  <c r="J58" i="3"/>
  <c r="I11" i="3"/>
  <c r="J11" i="3" s="1"/>
  <c r="K11" i="3" s="1"/>
  <c r="K27" i="1" l="1"/>
  <c r="G27" i="1"/>
  <c r="H27" i="1" s="1"/>
  <c r="I27" i="1" s="1"/>
  <c r="H42" i="1" l="1"/>
  <c r="I42" i="1" s="1"/>
  <c r="F5" i="1" l="1"/>
  <c r="K12" i="3"/>
  <c r="K14" i="3" l="1"/>
  <c r="K17" i="3"/>
  <c r="K15" i="3"/>
  <c r="K13" i="3"/>
  <c r="K16" i="3"/>
  <c r="G79" i="1"/>
  <c r="G91" i="1"/>
  <c r="G92" i="1"/>
  <c r="G93" i="1"/>
  <c r="G94" i="1"/>
  <c r="G95" i="1"/>
  <c r="K18" i="3" l="1"/>
  <c r="K19" i="3"/>
  <c r="K20" i="3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E94" i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F55" i="1"/>
  <c r="F54" i="1"/>
  <c r="F53" i="1"/>
  <c r="F52" i="1"/>
  <c r="F51" i="1"/>
  <c r="F50" i="1"/>
  <c r="G50" i="1" s="1"/>
  <c r="F49" i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1" i="1"/>
  <c r="G41" i="1" s="1"/>
  <c r="F40" i="1"/>
  <c r="G40" i="1" s="1"/>
  <c r="F39" i="1"/>
  <c r="G39" i="1" s="1"/>
  <c r="F38" i="1"/>
  <c r="G38" i="1" s="1"/>
  <c r="F37" i="1"/>
  <c r="F36" i="1"/>
  <c r="G36" i="1" s="1"/>
  <c r="F35" i="1"/>
  <c r="F34" i="1"/>
  <c r="F33" i="1"/>
  <c r="F32" i="1"/>
  <c r="F31" i="1"/>
  <c r="F30" i="1"/>
  <c r="F29" i="1"/>
  <c r="F28" i="1"/>
  <c r="F26" i="1"/>
  <c r="G26" i="1" s="1"/>
  <c r="F25" i="1"/>
  <c r="G25" i="1" s="1"/>
  <c r="F24" i="1"/>
  <c r="G24" i="1" s="1"/>
  <c r="F23" i="1"/>
  <c r="G23" i="1" s="1"/>
  <c r="F22" i="1"/>
  <c r="G22" i="1" s="1"/>
  <c r="H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G5" i="1"/>
  <c r="H5" i="1" s="1"/>
  <c r="K22" i="3" l="1"/>
  <c r="K21" i="3"/>
  <c r="H12" i="1"/>
  <c r="I12" i="1" s="1"/>
  <c r="G37" i="1"/>
  <c r="H37" i="1" s="1"/>
  <c r="I37" i="1" s="1"/>
  <c r="H9" i="1"/>
  <c r="I9" i="1" s="1"/>
  <c r="H17" i="1"/>
  <c r="I17" i="1" s="1"/>
  <c r="H25" i="1"/>
  <c r="I25" i="1" s="1"/>
  <c r="G34" i="1"/>
  <c r="H34" i="1" s="1"/>
  <c r="I34" i="1" s="1"/>
  <c r="G51" i="1"/>
  <c r="H51" i="1" s="1"/>
  <c r="I51" i="1" s="1"/>
  <c r="H10" i="1"/>
  <c r="I10" i="1" s="1"/>
  <c r="H18" i="1"/>
  <c r="I18" i="1" s="1"/>
  <c r="H102" i="1"/>
  <c r="I102" i="1" s="1"/>
  <c r="G35" i="1"/>
  <c r="H35" i="1" s="1"/>
  <c r="I35" i="1" s="1"/>
  <c r="G52" i="1"/>
  <c r="H52" i="1" s="1"/>
  <c r="I52" i="1" s="1"/>
  <c r="H11" i="1"/>
  <c r="I11" i="1" s="1"/>
  <c r="H19" i="1"/>
  <c r="I19" i="1" s="1"/>
  <c r="G28" i="1"/>
  <c r="H28" i="1" s="1"/>
  <c r="I28" i="1" s="1"/>
  <c r="G53" i="1"/>
  <c r="H53" i="1" s="1"/>
  <c r="I53" i="1" s="1"/>
  <c r="H20" i="1"/>
  <c r="I20" i="1" s="1"/>
  <c r="I5" i="1"/>
  <c r="G30" i="1"/>
  <c r="H30" i="1" s="1"/>
  <c r="I30" i="1" s="1"/>
  <c r="H14" i="1"/>
  <c r="I14" i="1" s="1"/>
  <c r="G31" i="1"/>
  <c r="H31" i="1" s="1"/>
  <c r="I31" i="1" s="1"/>
  <c r="G56" i="1"/>
  <c r="H56" i="1" s="1"/>
  <c r="I56" i="1" s="1"/>
  <c r="H21" i="1"/>
  <c r="I21" i="1" s="1"/>
  <c r="I22" i="1"/>
  <c r="H7" i="1"/>
  <c r="I7" i="1" s="1"/>
  <c r="H23" i="1"/>
  <c r="I23" i="1" s="1"/>
  <c r="G32" i="1"/>
  <c r="H32" i="1" s="1"/>
  <c r="I32" i="1" s="1"/>
  <c r="G49" i="1"/>
  <c r="H49" i="1" s="1"/>
  <c r="I49" i="1" s="1"/>
  <c r="G29" i="1"/>
  <c r="H29" i="1" s="1"/>
  <c r="I29" i="1" s="1"/>
  <c r="G54" i="1"/>
  <c r="H13" i="1"/>
  <c r="I13" i="1" s="1"/>
  <c r="G55" i="1"/>
  <c r="H55" i="1" s="1"/>
  <c r="I55" i="1" s="1"/>
  <c r="H6" i="1"/>
  <c r="I6" i="1" s="1"/>
  <c r="H15" i="1"/>
  <c r="I15" i="1" s="1"/>
  <c r="H8" i="1"/>
  <c r="I8" i="1" s="1"/>
  <c r="H16" i="1"/>
  <c r="I16" i="1" s="1"/>
  <c r="H24" i="1"/>
  <c r="I24" i="1" s="1"/>
  <c r="G33" i="1"/>
  <c r="H33" i="1" s="1"/>
  <c r="I33" i="1" s="1"/>
  <c r="H75" i="1"/>
  <c r="I75" i="1" s="1"/>
  <c r="H77" i="1"/>
  <c r="I77" i="1" s="1"/>
  <c r="H94" i="1"/>
  <c r="I94" i="1" s="1"/>
  <c r="H74" i="1"/>
  <c r="I74" i="1" s="1"/>
  <c r="H76" i="1"/>
  <c r="I76" i="1" s="1"/>
  <c r="H78" i="1"/>
  <c r="I78" i="1" s="1"/>
  <c r="H71" i="1"/>
  <c r="I71" i="1" s="1"/>
  <c r="H73" i="1"/>
  <c r="I73" i="1" s="1"/>
  <c r="H72" i="1"/>
  <c r="I72" i="1" s="1"/>
  <c r="H26" i="1"/>
  <c r="I26" i="1" s="1"/>
  <c r="H36" i="1"/>
  <c r="I36" i="1" s="1"/>
  <c r="H38" i="1"/>
  <c r="I38" i="1" s="1"/>
  <c r="H39" i="1"/>
  <c r="I39" i="1" s="1"/>
  <c r="H50" i="1"/>
  <c r="I50" i="1" s="1"/>
  <c r="H59" i="1"/>
  <c r="I59" i="1" s="1"/>
  <c r="H60" i="1"/>
  <c r="I60" i="1" s="1"/>
  <c r="H61" i="1"/>
  <c r="I61" i="1" s="1"/>
  <c r="H62" i="1"/>
  <c r="I62" i="1" s="1"/>
  <c r="H118" i="1"/>
  <c r="I118" i="1" s="1"/>
  <c r="H100" i="1"/>
  <c r="I100" i="1" s="1"/>
  <c r="H116" i="1"/>
  <c r="I116" i="1" s="1"/>
  <c r="H58" i="1"/>
  <c r="I58" i="1" s="1"/>
  <c r="H80" i="1"/>
  <c r="I80" i="1" s="1"/>
  <c r="K27" i="3" l="1"/>
  <c r="K28" i="3"/>
  <c r="H54" i="1"/>
  <c r="I54" i="1" s="1"/>
  <c r="H57" i="1"/>
  <c r="I57" i="1" s="1"/>
  <c r="H47" i="1"/>
  <c r="I47" i="1" s="1"/>
  <c r="H40" i="1"/>
  <c r="I40" i="1" s="1"/>
  <c r="H95" i="1"/>
  <c r="I95" i="1"/>
  <c r="H93" i="1"/>
  <c r="I93" i="1" s="1"/>
  <c r="H98" i="1"/>
  <c r="I98" i="1" s="1"/>
  <c r="H96" i="1"/>
  <c r="I96" i="1" s="1"/>
  <c r="H45" i="1"/>
  <c r="I45" i="1" s="1"/>
  <c r="H43" i="1"/>
  <c r="I43" i="1" s="1"/>
  <c r="H99" i="1"/>
  <c r="I99" i="1" s="1"/>
  <c r="H97" i="1"/>
  <c r="I97" i="1" s="1"/>
  <c r="H48" i="1"/>
  <c r="I48" i="1" s="1"/>
  <c r="H46" i="1"/>
  <c r="I46" i="1" s="1"/>
  <c r="H44" i="1"/>
  <c r="I44" i="1" s="1"/>
  <c r="H41" i="1"/>
  <c r="I41" i="1" s="1"/>
  <c r="K30" i="3" l="1"/>
  <c r="K29" i="3"/>
  <c r="H67" i="1"/>
  <c r="I67" i="1" s="1"/>
  <c r="H68" i="1"/>
  <c r="I68" i="1" s="1"/>
  <c r="H63" i="1"/>
  <c r="I63" i="1" s="1"/>
  <c r="H69" i="1"/>
  <c r="I69" i="1" s="1"/>
  <c r="H117" i="1"/>
  <c r="I117" i="1" s="1"/>
  <c r="H81" i="1"/>
  <c r="I81" i="1" s="1"/>
  <c r="H103" i="1"/>
  <c r="I103" i="1" s="1"/>
  <c r="H65" i="1"/>
  <c r="I65" i="1" s="1"/>
  <c r="H119" i="1"/>
  <c r="I119" i="1" s="1"/>
  <c r="H84" i="1"/>
  <c r="I84" i="1" s="1"/>
  <c r="H106" i="1"/>
  <c r="I106" i="1" s="1"/>
  <c r="H115" i="1"/>
  <c r="I115" i="1" s="1"/>
  <c r="H64" i="1"/>
  <c r="I64" i="1" s="1"/>
  <c r="H83" i="1"/>
  <c r="I83" i="1" s="1"/>
  <c r="H105" i="1"/>
  <c r="I105" i="1" s="1"/>
  <c r="H66" i="1"/>
  <c r="I66" i="1" s="1"/>
  <c r="H70" i="1"/>
  <c r="I70" i="1" s="1"/>
  <c r="H82" i="1"/>
  <c r="I82" i="1" s="1"/>
  <c r="H104" i="1"/>
  <c r="I104" i="1" s="1"/>
  <c r="I79" i="1"/>
  <c r="H79" i="1"/>
  <c r="K31" i="3" l="1"/>
  <c r="K32" i="3"/>
  <c r="H101" i="1"/>
  <c r="I101" i="1" s="1"/>
  <c r="H114" i="1"/>
  <c r="I114" i="1" s="1"/>
  <c r="H92" i="1"/>
  <c r="I92" i="1" s="1"/>
  <c r="H110" i="1"/>
  <c r="I110" i="1" s="1"/>
  <c r="H88" i="1"/>
  <c r="I88" i="1" s="1"/>
  <c r="H86" i="1"/>
  <c r="I86" i="1" s="1"/>
  <c r="H108" i="1"/>
  <c r="I108" i="1" s="1"/>
  <c r="H87" i="1"/>
  <c r="I87" i="1" s="1"/>
  <c r="H109" i="1"/>
  <c r="I109" i="1" s="1"/>
  <c r="H112" i="1"/>
  <c r="I112" i="1" s="1"/>
  <c r="H90" i="1"/>
  <c r="I90" i="1" s="1"/>
  <c r="H91" i="1"/>
  <c r="I91" i="1"/>
  <c r="H85" i="1"/>
  <c r="I85" i="1" s="1"/>
  <c r="H89" i="1"/>
  <c r="I89" i="1" s="1"/>
  <c r="H111" i="1"/>
  <c r="I111" i="1" s="1"/>
  <c r="K34" i="3" l="1"/>
  <c r="K33" i="3"/>
  <c r="H107" i="1"/>
  <c r="I107" i="1" s="1"/>
  <c r="H113" i="1"/>
  <c r="I113" i="1" s="1"/>
  <c r="K36" i="3" l="1"/>
  <c r="K35" i="3"/>
  <c r="K37" i="3" l="1"/>
  <c r="K38" i="3"/>
  <c r="K40" i="3" l="1"/>
  <c r="K39" i="3"/>
  <c r="K41" i="3" l="1"/>
  <c r="K42" i="3"/>
  <c r="K44" i="3" l="1"/>
  <c r="K43" i="3"/>
  <c r="K45" i="3" l="1"/>
  <c r="K46" i="3"/>
  <c r="K47" i="3" l="1"/>
  <c r="K48" i="3"/>
  <c r="K49" i="3" l="1"/>
  <c r="K50" i="3"/>
  <c r="K52" i="3" l="1"/>
  <c r="K51" i="3"/>
  <c r="K53" i="3" l="1"/>
  <c r="K54" i="3"/>
  <c r="K55" i="3" l="1"/>
  <c r="K58" i="3"/>
  <c r="K56" i="3"/>
  <c r="K57" i="3" l="1"/>
  <c r="K59" i="3" l="1"/>
</calcChain>
</file>

<file path=xl/sharedStrings.xml><?xml version="1.0" encoding="utf-8"?>
<sst xmlns="http://schemas.openxmlformats.org/spreadsheetml/2006/main" count="417" uniqueCount="302">
  <si>
    <t>Main Equipment</t>
  </si>
  <si>
    <t>Date:</t>
  </si>
  <si>
    <t>MANUF.</t>
  </si>
  <si>
    <t>Part #</t>
  </si>
  <si>
    <t>Con- 8</t>
  </si>
  <si>
    <t>Con- 6</t>
  </si>
  <si>
    <r>
      <t>Description (</t>
    </r>
    <r>
      <rPr>
        <b/>
        <i/>
        <sz val="10"/>
        <color indexed="10"/>
        <rFont val="Arial"/>
        <family val="2"/>
      </rPr>
      <t>Items in Purple Automatically Add Quantities in Yellow Column after Completing the Input for Auto Config Tab</t>
    </r>
    <r>
      <rPr>
        <b/>
        <sz val="10"/>
        <rFont val="Arial"/>
        <family val="2"/>
      </rPr>
      <t>)</t>
    </r>
  </si>
  <si>
    <t>2015 List Price</t>
  </si>
  <si>
    <t>RAULAND</t>
  </si>
  <si>
    <t>NC2828</t>
  </si>
  <si>
    <t>Terminal Cabinet</t>
  </si>
  <si>
    <t>"</t>
  </si>
  <si>
    <t>R4KPR400</t>
  </si>
  <si>
    <t>Power Supply</t>
  </si>
  <si>
    <t>R4KBK400</t>
  </si>
  <si>
    <t>Battery Back-up Module</t>
  </si>
  <si>
    <t>R4KNIM</t>
  </si>
  <si>
    <t>Network Interface Module (Can support up to 150 CLs per NIM)</t>
  </si>
  <si>
    <t>R4KPIP</t>
  </si>
  <si>
    <t>Peripheral Interface Port</t>
  </si>
  <si>
    <t>R4KRSPIP</t>
  </si>
  <si>
    <t>Reporting Software Interface &amp; Software (Network)</t>
  </si>
  <si>
    <t>R4KSPA</t>
  </si>
  <si>
    <t>Serial Peripheral Adapter</t>
  </si>
  <si>
    <t>R4KPA25</t>
  </si>
  <si>
    <t>Paging Amplifier</t>
  </si>
  <si>
    <t>R4KPLI</t>
  </si>
  <si>
    <t>Phone Line Interface</t>
  </si>
  <si>
    <t>R4KXBA</t>
  </si>
  <si>
    <t>X-Bus Adapter</t>
  </si>
  <si>
    <t>R4KMQC</t>
  </si>
  <si>
    <t>Marquee Controller</t>
  </si>
  <si>
    <t>R4KMST</t>
  </si>
  <si>
    <t>Marquee Speaker Station</t>
  </si>
  <si>
    <t>R4KTMB</t>
  </si>
  <si>
    <t>Termination Board</t>
  </si>
  <si>
    <t>R4K4020</t>
  </si>
  <si>
    <t>Standard LCD Console (comes with a Receptacle)</t>
  </si>
  <si>
    <t>R4KANN</t>
  </si>
  <si>
    <t>Annunciate Panel (comes with a Resceptacle)</t>
  </si>
  <si>
    <t>R4KRECP</t>
  </si>
  <si>
    <t>Console Receptacle</t>
  </si>
  <si>
    <t>R4K11V</t>
  </si>
  <si>
    <t>Single Patient Station - Visual</t>
  </si>
  <si>
    <t>R4K12A</t>
  </si>
  <si>
    <t>Single Patient Station - Audio</t>
  </si>
  <si>
    <t>R4K12AHZ</t>
  </si>
  <si>
    <t>Horizontal Single Patient Station - Audio</t>
  </si>
  <si>
    <t>R4K13VA</t>
  </si>
  <si>
    <t>Enhanced Single Patient Station - Audio</t>
  </si>
  <si>
    <t>R4K13VAHZ</t>
  </si>
  <si>
    <t>Horizontal Enh Single Patient Station - Audio</t>
  </si>
  <si>
    <t>R4K14SA</t>
  </si>
  <si>
    <t>Single Patient w/ Staff Emer</t>
  </si>
  <si>
    <t>R4K16LV</t>
  </si>
  <si>
    <t>Enhanced Single Patient Station - Visual</t>
  </si>
  <si>
    <t>R4K21V</t>
  </si>
  <si>
    <t>Dual Patient Station - Visual</t>
  </si>
  <si>
    <t>R4K22A</t>
  </si>
  <si>
    <t>Dual Patient Station - Audio</t>
  </si>
  <si>
    <t>R4K23VA</t>
  </si>
  <si>
    <t>Enhanced Dual Patient Station - Audio</t>
  </si>
  <si>
    <t>HSS400</t>
  </si>
  <si>
    <t>High Security Audio Bed Station</t>
  </si>
  <si>
    <t>HSS401</t>
  </si>
  <si>
    <t>High Security  Staff Station</t>
  </si>
  <si>
    <t>HSS433</t>
  </si>
  <si>
    <t>High Security Push Button Station</t>
  </si>
  <si>
    <t>R4KFB1</t>
  </si>
  <si>
    <t>Feature Bed Interface</t>
  </si>
  <si>
    <t>R4KSLC1</t>
  </si>
  <si>
    <t>Single Light Control Module</t>
  </si>
  <si>
    <t>R4KDLC2</t>
  </si>
  <si>
    <t>Dual Light Control Module</t>
  </si>
  <si>
    <t>R4KSTR</t>
  </si>
  <si>
    <t>Strain Relief Kit</t>
  </si>
  <si>
    <t>R4KSS</t>
  </si>
  <si>
    <t>Staff Station</t>
  </si>
  <si>
    <t>R4KDY</t>
  </si>
  <si>
    <t>Duty Station</t>
  </si>
  <si>
    <t>R4KESR</t>
  </si>
  <si>
    <t>Emergency/Staff Registration Station</t>
  </si>
  <si>
    <t>R4KCNCL</t>
  </si>
  <si>
    <t>Cancel Station</t>
  </si>
  <si>
    <t>R4KCB12</t>
  </si>
  <si>
    <t>Code Blue Station</t>
  </si>
  <si>
    <t>R4KCSC</t>
  </si>
  <si>
    <t>Clear Station Cover</t>
  </si>
  <si>
    <t>R4KPB11</t>
  </si>
  <si>
    <t>Single Push Button -Push for Help</t>
  </si>
  <si>
    <t>R4KPC10</t>
  </si>
  <si>
    <t>Pull Cord Station</t>
  </si>
  <si>
    <t>R4KPB22</t>
  </si>
  <si>
    <t>Dual Push Button Station</t>
  </si>
  <si>
    <t>R4KPB44</t>
  </si>
  <si>
    <t>Four Button Status Station</t>
  </si>
  <si>
    <t>R4KSR1</t>
  </si>
  <si>
    <t>Staff Register Station</t>
  </si>
  <si>
    <t>CLV122</t>
  </si>
  <si>
    <t>Visual 2-Bulb Corridor Light</t>
  </si>
  <si>
    <t>CLV144</t>
  </si>
  <si>
    <t>Visual 4-Bulb Corridor Light</t>
  </si>
  <si>
    <t>DCV100</t>
  </si>
  <si>
    <t>Visual Domeless Controller - 6 pt</t>
  </si>
  <si>
    <t>DCV116</t>
  </si>
  <si>
    <t>Visual Domeless Controller - 16 pt</t>
  </si>
  <si>
    <t>CLA222</t>
  </si>
  <si>
    <t>Audio 2-Bulb Corridor Light</t>
  </si>
  <si>
    <t>CLA244</t>
  </si>
  <si>
    <t>Audio 4-Bulb Corridor Light</t>
  </si>
  <si>
    <t>CLA214D</t>
  </si>
  <si>
    <t>Audio 4-Bulb Duty Corridor Light</t>
  </si>
  <si>
    <t>DCA200</t>
  </si>
  <si>
    <t>Audio Domeless Controller - 6 pt</t>
  </si>
  <si>
    <t>DCA214D</t>
  </si>
  <si>
    <t>Audio Duty Domeless Controller - 6 pt</t>
  </si>
  <si>
    <t>DCA216</t>
  </si>
  <si>
    <t>Audio Domeless Controller - 16 pt</t>
  </si>
  <si>
    <t>CLAR4</t>
  </si>
  <si>
    <t>Four Station Audio Relay Kit</t>
  </si>
  <si>
    <t>R4KOUT4R</t>
  </si>
  <si>
    <t>Visual Relay Output Control</t>
  </si>
  <si>
    <t>R4KOUT4S</t>
  </si>
  <si>
    <t>Audio Solid State Relay Output Control</t>
  </si>
  <si>
    <t>R4KWM11</t>
  </si>
  <si>
    <t>Wall Mount Kit for LCD Console</t>
  </si>
  <si>
    <t>R4KWM22</t>
  </si>
  <si>
    <t>Wall Mount Kit for Annunciate Panel</t>
  </si>
  <si>
    <t>R4KDM22</t>
  </si>
  <si>
    <t>Desk Mount Kit</t>
  </si>
  <si>
    <t>R4KCONN6</t>
  </si>
  <si>
    <t>6-Pin connectors (Bag of 100)</t>
  </si>
  <si>
    <t>R4KCONN8</t>
  </si>
  <si>
    <t>8-Pin connectors (Bag of 100)</t>
  </si>
  <si>
    <t>R4KTVA</t>
  </si>
  <si>
    <t>TV Adapter pigtail kit (Set of 10)</t>
  </si>
  <si>
    <t>R4KTVR1</t>
  </si>
  <si>
    <t>Digital TV Isolation Module</t>
  </si>
  <si>
    <t>R4KKBS</t>
  </si>
  <si>
    <t>K-Bus Splitter</t>
  </si>
  <si>
    <t>R4KKBSP</t>
  </si>
  <si>
    <t>K-Bus Splitter w/ Power</t>
  </si>
  <si>
    <t>R4KFAM</t>
  </si>
  <si>
    <t>Fire/Auxiliary Module</t>
  </si>
  <si>
    <t>R4KCAL</t>
  </si>
  <si>
    <t>Call Assurance Light</t>
  </si>
  <si>
    <t>R4KCRIMP</t>
  </si>
  <si>
    <t>Responder 4000 Crimp Tool</t>
  </si>
  <si>
    <t>Responder 4000 SLIM Stations</t>
  </si>
  <si>
    <t>R4K15V</t>
  </si>
  <si>
    <t>SLIM 1/4" Jack / Button St</t>
  </si>
  <si>
    <t>R4K17V</t>
  </si>
  <si>
    <t>SLIM Enh Single Call St</t>
  </si>
  <si>
    <t>R4K2JACK</t>
  </si>
  <si>
    <t>SLIM Dual 1/4" Jack St</t>
  </si>
  <si>
    <t>R4KCB13</t>
  </si>
  <si>
    <t>SLIM Code Button St</t>
  </si>
  <si>
    <t>R4KDTY2</t>
  </si>
  <si>
    <t>SLIM Duty St w/ Speaker</t>
  </si>
  <si>
    <t>R4KPB12</t>
  </si>
  <si>
    <t>SLIM Single Button St</t>
  </si>
  <si>
    <t>R4KPB23</t>
  </si>
  <si>
    <t>SLIM Dual Button w/ Code St</t>
  </si>
  <si>
    <t>R4KPC11</t>
  </si>
  <si>
    <t>SLIM Pull Cord St</t>
  </si>
  <si>
    <t>R4KSAR</t>
  </si>
  <si>
    <t>SLIM Dual Button St</t>
  </si>
  <si>
    <t>R4KSPK</t>
  </si>
  <si>
    <t>SLIM Speaker Module</t>
  </si>
  <si>
    <t>350008</t>
  </si>
  <si>
    <t>Clear Station Cover (SLIM &amp; R5)</t>
  </si>
  <si>
    <t>Total Main Equipment</t>
  </si>
  <si>
    <t>Responder 4000 Estimate Sheet</t>
  </si>
  <si>
    <t>Accessory Items</t>
  </si>
  <si>
    <t>DATE:</t>
  </si>
  <si>
    <t>Description</t>
  </si>
  <si>
    <t>NCESTV</t>
  </si>
  <si>
    <t>Pillow Speaker - TV</t>
  </si>
  <si>
    <t>NCESSL1</t>
  </si>
  <si>
    <t>Pillow Speaker - TV, Light</t>
  </si>
  <si>
    <t>NCESDL2</t>
  </si>
  <si>
    <t>Pillow Speaker - TV, Light1, Light 2</t>
  </si>
  <si>
    <t>NCPSDSL2</t>
  </si>
  <si>
    <t>Digital Pillow Speaker, 2 Lts</t>
  </si>
  <si>
    <t>NCPSDSTV</t>
  </si>
  <si>
    <t>Digital Pillow Speaker, TV</t>
  </si>
  <si>
    <t>NCPSKPL2</t>
  </si>
  <si>
    <t>Direct Access Digital PS, 2 Lt</t>
  </si>
  <si>
    <t>NCPSKPTV</t>
  </si>
  <si>
    <t>Direct Access Digital PS, TV</t>
  </si>
  <si>
    <t>NCSAV</t>
  </si>
  <si>
    <t>DIN Cord Saver</t>
  </si>
  <si>
    <t>CCDIN3</t>
  </si>
  <si>
    <t>Handheld Pendent - 2 Lights (8-pin DIN)</t>
  </si>
  <si>
    <t>CCDIN</t>
  </si>
  <si>
    <t>Call Cord - Single w/ Clip (10 ft.)</t>
  </si>
  <si>
    <t>CC200</t>
  </si>
  <si>
    <t>Call Cord - 1/4" Jack Call Cord w/ Clip (10ft.)</t>
  </si>
  <si>
    <t>NC4JACK</t>
  </si>
  <si>
    <t>1/4" Jack Auxiliary Input Station</t>
  </si>
  <si>
    <t>NCBED</t>
  </si>
  <si>
    <t>37-pin Feature Bed Receptacle</t>
  </si>
  <si>
    <t>NCC37</t>
  </si>
  <si>
    <t>37-pin Feature Bed Cable</t>
  </si>
  <si>
    <t>NCC37RA</t>
  </si>
  <si>
    <t>37-pin Feature Bed Cable -Right Angle</t>
  </si>
  <si>
    <t>NCLV120</t>
  </si>
  <si>
    <t>Low Voltage Lighting Control 120V</t>
  </si>
  <si>
    <t>CM300</t>
  </si>
  <si>
    <t>Chassis Fault Monitor</t>
  </si>
  <si>
    <t>PM300</t>
  </si>
  <si>
    <t>Power Fault Monitor</t>
  </si>
  <si>
    <t xml:space="preserve">" </t>
  </si>
  <si>
    <t>350011</t>
  </si>
  <si>
    <t>Bio-seals - Cancel Button (10) -- SLIM ONLY</t>
  </si>
  <si>
    <t>350012</t>
  </si>
  <si>
    <t>Bio-seals-Small Push Button (10) -- SLIM ONLY</t>
  </si>
  <si>
    <t>350013</t>
  </si>
  <si>
    <t>Bio-seals Large Push Button (10) -- SLIM ONLY</t>
  </si>
  <si>
    <t>Valor Dólar</t>
  </si>
  <si>
    <t>GANANCIA</t>
  </si>
  <si>
    <t>VALOR VENTA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</si>
  <si>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</si>
  <si>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</si>
  <si>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</si>
  <si>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</si>
  <si>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</si>
  <si>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</si>
  <si>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</si>
  <si>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</si>
  <si>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</si>
  <si>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</si>
  <si>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RESPONDER 5</t>
  </si>
  <si>
    <t>CODE</t>
  </si>
  <si>
    <t>DESCRIPTION</t>
  </si>
  <si>
    <t>QTY</t>
  </si>
  <si>
    <t>Branch Regional Controller ( 75% loading)</t>
  </si>
  <si>
    <t>Power Supply w/ Battery Backup</t>
  </si>
  <si>
    <t>8 port Ethernet Switch wPOE (Estimated count)</t>
  </si>
  <si>
    <t>Responder  Network Concentrator</t>
  </si>
  <si>
    <t>351101</t>
  </si>
  <si>
    <t>Rack Mount Kit for Switches</t>
  </si>
  <si>
    <t xml:space="preserve">Fiber Optic Adapter Module </t>
  </si>
  <si>
    <t>Nurse Console</t>
  </si>
  <si>
    <t>Staff Terminal</t>
  </si>
  <si>
    <t>Corridor Light - 4 pos.</t>
  </si>
  <si>
    <t>Domeless Corridor Controller</t>
  </si>
  <si>
    <t>Enhanced Single Patient Stn</t>
  </si>
  <si>
    <t>QP2106</t>
  </si>
  <si>
    <t>Plastic RED showing Spanish AYUDA installable 353001</t>
  </si>
  <si>
    <t>QP2098</t>
  </si>
  <si>
    <t>Plastic BLUE showing Spanish CODIGO installable 353001</t>
  </si>
  <si>
    <t>Code Station</t>
  </si>
  <si>
    <t>QP2100</t>
  </si>
  <si>
    <t>Plastic BLUE showing Spanish CODIGO installable 354011</t>
  </si>
  <si>
    <t xml:space="preserve">Pull-cord station  </t>
  </si>
  <si>
    <t>QP2023</t>
  </si>
  <si>
    <t>Plastic red showing Spanish AYUDA installable 354001</t>
  </si>
  <si>
    <t xml:space="preserve">Pull-cord Stn w/Call Button  </t>
  </si>
  <si>
    <t>A codificar</t>
  </si>
  <si>
    <t>Plastic red showing Spanish AYUDA installable 354002</t>
  </si>
  <si>
    <t>2 Jack Station</t>
  </si>
  <si>
    <t xml:space="preserve">Input Module - 2 point </t>
  </si>
  <si>
    <t>Responder 8-pin SL Connector (Pack of 100)</t>
  </si>
  <si>
    <t>L-Net T-Tap Module (Pack of 25)</t>
  </si>
  <si>
    <t>L-Net Termination Resister (Pack of 10) (Count -Estimate Only)</t>
  </si>
  <si>
    <t>M-Net Divider Module (Count -Estimate Only)</t>
  </si>
  <si>
    <t>Crimping tool Adapter</t>
  </si>
  <si>
    <t>Station Removal Tool</t>
  </si>
  <si>
    <t>NCLVUC</t>
  </si>
  <si>
    <t>Low Voltage Universal Light Control 120V/240V</t>
  </si>
  <si>
    <t>Enhanced Pillow Spkr -2 lights</t>
  </si>
  <si>
    <t>Standard Pillow Spkr -2 lights</t>
  </si>
  <si>
    <t xml:space="preserve">Basic Pillow Spkr </t>
  </si>
  <si>
    <t>Pocket Page Interface 25 Beds</t>
  </si>
  <si>
    <t>R5Ware Firmware Diagnostic Software</t>
  </si>
  <si>
    <t>Telephone Interface 25 Beds</t>
  </si>
  <si>
    <t>PC Console (25 beds)</t>
  </si>
  <si>
    <t>Staff Assignment 25 Beds</t>
  </si>
  <si>
    <t>Reports Manager 25 Beds</t>
  </si>
  <si>
    <t>350300</t>
  </si>
  <si>
    <t xml:space="preserve">Remote Tilt/Release DIN Station </t>
  </si>
  <si>
    <t>TRAINING IT</t>
  </si>
  <si>
    <t>IT Administration Training less expenses</t>
  </si>
  <si>
    <t>HCNEEDSDAY</t>
  </si>
  <si>
    <t>Prof. Serv. Needs Assessment Day</t>
  </si>
  <si>
    <t>HCTRNDAY</t>
  </si>
  <si>
    <t>Prof Serv. Training Day</t>
  </si>
  <si>
    <r>
      <t xml:space="preserve">International Responder 4000 2015 Estimate Sheet v 4.6 </t>
    </r>
    <r>
      <rPr>
        <b/>
        <sz val="9"/>
        <color indexed="8"/>
        <rFont val="Arial"/>
        <family val="2"/>
      </rPr>
      <t>(based on price list effective 2/24/2015)</t>
    </r>
  </si>
  <si>
    <t xml:space="preserve">2016 List Price </t>
  </si>
  <si>
    <t>Propuesta 2016</t>
  </si>
  <si>
    <t>NO CONSIDERAR</t>
  </si>
  <si>
    <t>FINAL A CLIENTE</t>
  </si>
  <si>
    <t>QP1360</t>
  </si>
  <si>
    <t>Boton Ayuda en español / R4KESR</t>
  </si>
  <si>
    <t>QP1842</t>
  </si>
  <si>
    <t>Boton codigo azul para R4K14SA</t>
  </si>
  <si>
    <r>
      <t xml:space="preserve">LISTA PRECIO VENTA </t>
    </r>
    <r>
      <rPr>
        <b/>
        <sz val="18"/>
        <rFont val="Book Antiqua"/>
        <family val="1"/>
      </rPr>
      <t>USD</t>
    </r>
  </si>
  <si>
    <t>DUAL PATIEN STATION</t>
  </si>
  <si>
    <t>SINGLE PATIEN STATION</t>
  </si>
  <si>
    <t>BED MANAGER ESTATION</t>
  </si>
  <si>
    <t>CALL CORD WITH 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</si>
</sst>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$&quot;\ #,##0;[Red]\-&quot;$&quot;\ #,##0"/>
    <numFmt numFmtId="165" formatCode="&quot;$&quot;\ #,##0.00;[Red]\-&quot;$&quot;\ #,##0.00"/>
    <numFmt numFmtId="166" formatCode="&quot;$&quot;#,##0.00_);\(&quot;$&quot;#,##0.00\)"/>
    <numFmt numFmtId="167" formatCode="[$$-340A]\ #,##0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&quot;$&quot;#,##0.00"/>
    <numFmt numFmtId="171" formatCode="[$$-409]#,##0.00"/>
  </numFmts>
  <fonts count="30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MT Black"/>
    </font>
    <font>
      <sz val="8"/>
      <name val="Arial MT Black"/>
    </font>
    <font>
      <b/>
      <sz val="8"/>
      <name val="Book Antiqua"/>
      <family val="1"/>
    </font>
    <font>
      <sz val="8"/>
      <name val="Book Antiqua"/>
      <family val="1"/>
    </font>
    <font>
      <sz val="18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333333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0"/>
      <name val="Arial MT Black"/>
    </font>
    <font>
      <b/>
      <sz val="18"/>
      <name val="Book Antiqua"/>
      <family val="1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2">
    <xf numFmtId="0" fontId="0" fillId="0" borderId="0"/>
    <xf numFmtId="0" fontId="7" fillId="0" borderId="0"/>
    <xf numFmtId="0" fontId="17" fillId="0" borderId="0"/>
    <xf numFmtId="0" fontId="26" fillId="0" borderId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27" fillId="0" borderId="0"/>
    <xf numFmtId="0" fontId="7" fillId="0" borderId="0" applyBorder="0"/>
    <xf numFmtId="0" fontId="26" fillId="0" borderId="0" applyBorder="0"/>
    <xf numFmtId="0" fontId="7" fillId="0" borderId="0" applyBorder="0"/>
  </cellStyleXfs>
  <cellXfs count="175">
    <xf numFmtId="0" fontId="0" fillId="0" borderId="0" xfId="0"/>
    <xf numFmtId="0" fontId="0" fillId="0" borderId="0" xfId="0" applyProtection="1"/>
    <xf numFmtId="0" fontId="4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14" fontId="4" fillId="3" borderId="0" xfId="0" quotePrefix="1" applyNumberFormat="1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166" fontId="0" fillId="0" borderId="0" xfId="0" applyNumberFormat="1" applyProtection="1"/>
    <xf numFmtId="0" fontId="4" fillId="0" borderId="2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wrapText="1"/>
    </xf>
    <xf numFmtId="0" fontId="6" fillId="0" borderId="3" xfId="0" applyFont="1" applyBorder="1" applyProtection="1"/>
    <xf numFmtId="0" fontId="6" fillId="0" borderId="3" xfId="0" applyFont="1" applyBorder="1" applyAlignment="1" applyProtection="1">
      <alignment horizontal="left"/>
    </xf>
    <xf numFmtId="0" fontId="6" fillId="4" borderId="3" xfId="0" applyFont="1" applyFill="1" applyBorder="1" applyAlignment="1" applyProtection="1">
      <alignment horizontal="center"/>
    </xf>
    <xf numFmtId="0" fontId="6" fillId="5" borderId="3" xfId="0" applyFont="1" applyFill="1" applyBorder="1" applyAlignment="1" applyProtection="1">
      <alignment horizontal="left"/>
    </xf>
    <xf numFmtId="0" fontId="6" fillId="4" borderId="4" xfId="0" applyFont="1" applyFill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left"/>
    </xf>
    <xf numFmtId="0" fontId="6" fillId="4" borderId="5" xfId="0" applyFont="1" applyFill="1" applyBorder="1" applyAlignment="1" applyProtection="1">
      <alignment horizontal="center"/>
    </xf>
    <xf numFmtId="0" fontId="6" fillId="5" borderId="5" xfId="0" applyFont="1" applyFill="1" applyBorder="1" applyAlignment="1" applyProtection="1">
      <alignment horizontal="left"/>
    </xf>
    <xf numFmtId="0" fontId="6" fillId="0" borderId="6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left"/>
    </xf>
    <xf numFmtId="0" fontId="6" fillId="4" borderId="6" xfId="0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6" fillId="5" borderId="4" xfId="0" applyFont="1" applyFill="1" applyBorder="1" applyAlignment="1" applyProtection="1">
      <alignment horizontal="left"/>
    </xf>
    <xf numFmtId="0" fontId="6" fillId="3" borderId="4" xfId="0" applyFont="1" applyFill="1" applyBorder="1" applyAlignment="1" applyProtection="1">
      <alignment horizontal="left"/>
    </xf>
    <xf numFmtId="0" fontId="6" fillId="0" borderId="4" xfId="0" applyFont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/>
    </xf>
    <xf numFmtId="0" fontId="8" fillId="8" borderId="5" xfId="0" applyFont="1" applyFill="1" applyBorder="1" applyAlignment="1" applyProtection="1">
      <alignment horizontal="left"/>
    </xf>
    <xf numFmtId="0" fontId="6" fillId="9" borderId="5" xfId="0" applyFont="1" applyFill="1" applyBorder="1" applyAlignment="1" applyProtection="1">
      <alignment horizontal="left"/>
    </xf>
    <xf numFmtId="0" fontId="6" fillId="10" borderId="5" xfId="0" applyFont="1" applyFill="1" applyBorder="1" applyAlignment="1" applyProtection="1">
      <alignment horizontal="left"/>
    </xf>
    <xf numFmtId="0" fontId="6" fillId="0" borderId="7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left"/>
    </xf>
    <xf numFmtId="0" fontId="6" fillId="4" borderId="7" xfId="0" applyFont="1" applyFill="1" applyBorder="1" applyAlignment="1" applyProtection="1">
      <alignment horizontal="center"/>
    </xf>
    <xf numFmtId="0" fontId="6" fillId="11" borderId="7" xfId="0" applyFont="1" applyFill="1" applyBorder="1" applyAlignment="1" applyProtection="1">
      <alignment horizontal="left"/>
    </xf>
    <xf numFmtId="49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9" fillId="8" borderId="9" xfId="0" applyFont="1" applyFill="1" applyBorder="1" applyAlignment="1" applyProtection="1">
      <alignment wrapText="1"/>
    </xf>
    <xf numFmtId="0" fontId="9" fillId="8" borderId="11" xfId="0" applyFont="1" applyFill="1" applyBorder="1" applyAlignment="1" applyProtection="1">
      <alignment wrapText="1"/>
    </xf>
    <xf numFmtId="0" fontId="6" fillId="0" borderId="12" xfId="0" applyFont="1" applyBorder="1" applyAlignment="1" applyProtection="1">
      <alignment horizontal="center"/>
    </xf>
    <xf numFmtId="49" fontId="6" fillId="0" borderId="12" xfId="0" quotePrefix="1" applyNumberFormat="1" applyFont="1" applyBorder="1" applyAlignment="1" applyProtection="1">
      <alignment horizontal="left"/>
    </xf>
    <xf numFmtId="0" fontId="6" fillId="4" borderId="12" xfId="0" applyFont="1" applyFill="1" applyBorder="1" applyAlignment="1" applyProtection="1">
      <alignment horizontal="center"/>
    </xf>
    <xf numFmtId="0" fontId="6" fillId="0" borderId="12" xfId="0" applyFont="1" applyBorder="1" applyAlignment="1" applyProtection="1">
      <alignment horizontal="left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Continuous"/>
    </xf>
    <xf numFmtId="0" fontId="10" fillId="2" borderId="13" xfId="0" applyFont="1" applyFill="1" applyBorder="1" applyAlignment="1" applyProtection="1">
      <alignment horizontal="centerContinuous"/>
    </xf>
    <xf numFmtId="0" fontId="0" fillId="2" borderId="14" xfId="0" applyFill="1" applyBorder="1" applyAlignment="1" applyProtection="1">
      <alignment horizontal="centerContinuous"/>
    </xf>
    <xf numFmtId="0" fontId="11" fillId="2" borderId="14" xfId="0" applyFont="1" applyFill="1" applyBorder="1" applyAlignment="1" applyProtection="1">
      <alignment horizontal="centerContinuous"/>
    </xf>
    <xf numFmtId="0" fontId="3" fillId="2" borderId="15" xfId="0" applyFont="1" applyFill="1" applyBorder="1" applyAlignment="1" applyProtection="1">
      <alignment horizontal="centerContinuous"/>
    </xf>
    <xf numFmtId="0" fontId="0" fillId="2" borderId="16" xfId="0" applyFill="1" applyBorder="1" applyAlignment="1" applyProtection="1">
      <alignment horizontal="centerContinuous"/>
    </xf>
    <xf numFmtId="0" fontId="11" fillId="2" borderId="16" xfId="0" applyFont="1" applyFill="1" applyBorder="1" applyAlignment="1" applyProtection="1">
      <alignment horizontal="centerContinuous"/>
    </xf>
    <xf numFmtId="14" fontId="4" fillId="0" borderId="0" xfId="0" applyNumberFormat="1" applyFont="1" applyAlignment="1" applyProtection="1">
      <alignment horizontal="left"/>
    </xf>
    <xf numFmtId="0" fontId="6" fillId="0" borderId="5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left"/>
    </xf>
    <xf numFmtId="0" fontId="12" fillId="0" borderId="17" xfId="0" applyFont="1" applyFill="1" applyBorder="1" applyAlignment="1">
      <alignment horizontal="left"/>
    </xf>
    <xf numFmtId="0" fontId="12" fillId="12" borderId="18" xfId="0" applyFont="1" applyFill="1" applyBorder="1" applyAlignment="1">
      <alignment horizontal="left"/>
    </xf>
    <xf numFmtId="0" fontId="6" fillId="0" borderId="4" xfId="0" applyFont="1" applyFill="1" applyBorder="1" applyAlignment="1" applyProtection="1">
      <alignment horizontal="left"/>
    </xf>
    <xf numFmtId="0" fontId="6" fillId="10" borderId="4" xfId="0" applyFont="1" applyFill="1" applyBorder="1" applyAlignment="1" applyProtection="1">
      <alignment horizontal="left"/>
    </xf>
    <xf numFmtId="0" fontId="6" fillId="6" borderId="7" xfId="0" applyFont="1" applyFill="1" applyBorder="1" applyAlignment="1" applyProtection="1">
      <alignment horizontal="left"/>
    </xf>
    <xf numFmtId="0" fontId="6" fillId="0" borderId="7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left"/>
    </xf>
    <xf numFmtId="0" fontId="6" fillId="0" borderId="7" xfId="0" quotePrefix="1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4" fillId="0" borderId="19" xfId="0" applyFont="1" applyBorder="1" applyProtection="1"/>
    <xf numFmtId="0" fontId="4" fillId="0" borderId="0" xfId="0" applyFont="1" applyBorder="1" applyProtection="1"/>
    <xf numFmtId="0" fontId="8" fillId="0" borderId="0" xfId="0" applyFont="1" applyBorder="1" applyProtection="1"/>
    <xf numFmtId="0" fontId="4" fillId="0" borderId="16" xfId="0" applyFont="1" applyBorder="1" applyProtection="1"/>
    <xf numFmtId="0" fontId="0" fillId="0" borderId="0" xfId="0" applyAlignment="1">
      <alignment horizontal="center"/>
    </xf>
    <xf numFmtId="0" fontId="13" fillId="0" borderId="0" xfId="0" applyFont="1"/>
    <xf numFmtId="0" fontId="0" fillId="14" borderId="10" xfId="0" applyFill="1" applyBorder="1"/>
    <xf numFmtId="0" fontId="13" fillId="0" borderId="0" xfId="0" applyFont="1" applyAlignment="1">
      <alignment horizontal="center"/>
    </xf>
    <xf numFmtId="0" fontId="4" fillId="0" borderId="20" xfId="0" applyNumberFormat="1" applyFont="1" applyBorder="1" applyAlignment="1" applyProtection="1">
      <alignment horizontal="center" wrapText="1"/>
    </xf>
    <xf numFmtId="0" fontId="14" fillId="14" borderId="10" xfId="0" applyFont="1" applyFill="1" applyBorder="1" applyAlignment="1">
      <alignment horizontal="center"/>
    </xf>
    <xf numFmtId="166" fontId="11" fillId="2" borderId="14" xfId="0" applyNumberFormat="1" applyFont="1" applyFill="1" applyBorder="1" applyAlignment="1" applyProtection="1">
      <alignment horizontal="center"/>
    </xf>
    <xf numFmtId="166" fontId="11" fillId="2" borderId="16" xfId="0" applyNumberFormat="1" applyFont="1" applyFill="1" applyBorder="1" applyAlignment="1" applyProtection="1">
      <alignment horizontal="center"/>
    </xf>
    <xf numFmtId="166" fontId="6" fillId="7" borderId="21" xfId="0" applyNumberFormat="1" applyFont="1" applyFill="1" applyBorder="1" applyAlignment="1" applyProtection="1">
      <alignment horizontal="center"/>
    </xf>
    <xf numFmtId="166" fontId="6" fillId="0" borderId="0" xfId="0" applyNumberFormat="1" applyFont="1" applyBorder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9" fontId="15" fillId="14" borderId="10" xfId="0" applyNumberFormat="1" applyFont="1" applyFill="1" applyBorder="1" applyAlignment="1">
      <alignment horizontal="center"/>
    </xf>
    <xf numFmtId="167" fontId="0" fillId="7" borderId="10" xfId="0" applyNumberFormat="1" applyFill="1" applyBorder="1" applyAlignment="1">
      <alignment horizontal="center"/>
    </xf>
    <xf numFmtId="0" fontId="18" fillId="0" borderId="0" xfId="2" applyFont="1"/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20" fillId="0" borderId="0" xfId="2" applyFont="1" applyBorder="1"/>
    <xf numFmtId="0" fontId="19" fillId="0" borderId="0" xfId="2" applyFont="1" applyBorder="1"/>
    <xf numFmtId="0" fontId="20" fillId="0" borderId="22" xfId="2" applyFont="1" applyBorder="1"/>
    <xf numFmtId="0" fontId="19" fillId="0" borderId="16" xfId="2" applyFont="1" applyBorder="1" applyAlignment="1">
      <alignment vertical="center"/>
    </xf>
    <xf numFmtId="0" fontId="19" fillId="0" borderId="23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20" fillId="0" borderId="25" xfId="2" applyFont="1" applyBorder="1"/>
    <xf numFmtId="0" fontId="22" fillId="0" borderId="0" xfId="2" applyFont="1" applyBorder="1" applyAlignment="1">
      <alignment horizontal="left" vertical="center"/>
    </xf>
    <xf numFmtId="0" fontId="23" fillId="0" borderId="26" xfId="2" applyFont="1" applyFill="1" applyBorder="1" applyAlignment="1" applyProtection="1">
      <alignment horizontal="left" vertical="center"/>
    </xf>
    <xf numFmtId="0" fontId="20" fillId="0" borderId="24" xfId="2" applyFont="1" applyBorder="1" applyAlignment="1">
      <alignment horizontal="center" vertical="center"/>
    </xf>
    <xf numFmtId="0" fontId="20" fillId="0" borderId="27" xfId="2" applyFont="1" applyBorder="1"/>
    <xf numFmtId="0" fontId="23" fillId="3" borderId="10" xfId="2" applyFont="1" applyFill="1" applyBorder="1" applyAlignment="1" applyProtection="1">
      <alignment horizontal="left"/>
    </xf>
    <xf numFmtId="0" fontId="23" fillId="0" borderId="10" xfId="2" applyFont="1" applyFill="1" applyBorder="1" applyAlignment="1" applyProtection="1">
      <alignment horizontal="left" vertical="center"/>
    </xf>
    <xf numFmtId="0" fontId="24" fillId="3" borderId="10" xfId="2" applyFont="1" applyFill="1" applyBorder="1" applyAlignment="1" applyProtection="1">
      <alignment horizontal="left"/>
    </xf>
    <xf numFmtId="0" fontId="24" fillId="0" borderId="10" xfId="2" applyFont="1" applyFill="1" applyBorder="1" applyAlignment="1" applyProtection="1">
      <alignment horizontal="left" vertical="center"/>
    </xf>
    <xf numFmtId="0" fontId="23" fillId="7" borderId="10" xfId="2" applyFont="1" applyFill="1" applyBorder="1" applyAlignment="1" applyProtection="1">
      <alignment horizontal="left"/>
    </xf>
    <xf numFmtId="0" fontId="23" fillId="7" borderId="10" xfId="2" applyFont="1" applyFill="1" applyBorder="1" applyAlignment="1" applyProtection="1">
      <alignment horizontal="left" vertical="center"/>
    </xf>
    <xf numFmtId="0" fontId="25" fillId="7" borderId="0" xfId="2" applyFont="1" applyFill="1"/>
    <xf numFmtId="0" fontId="20" fillId="7" borderId="10" xfId="2" applyFont="1" applyFill="1" applyBorder="1" applyAlignment="1">
      <alignment horizontal="left" vertical="center"/>
    </xf>
    <xf numFmtId="0" fontId="24" fillId="7" borderId="10" xfId="2" applyFont="1" applyFill="1" applyBorder="1" applyAlignment="1" applyProtection="1">
      <alignment horizontal="left"/>
    </xf>
    <xf numFmtId="0" fontId="19" fillId="7" borderId="10" xfId="2" applyFont="1" applyFill="1" applyBorder="1" applyAlignment="1">
      <alignment horizontal="left" vertical="center"/>
    </xf>
    <xf numFmtId="0" fontId="20" fillId="0" borderId="28" xfId="2" applyFont="1" applyBorder="1" applyAlignment="1">
      <alignment vertical="center"/>
    </xf>
    <xf numFmtId="0" fontId="20" fillId="0" borderId="10" xfId="2" applyFont="1" applyBorder="1" applyAlignment="1">
      <alignment horizontal="center" vertical="center"/>
    </xf>
    <xf numFmtId="0" fontId="20" fillId="0" borderId="28" xfId="2" applyFont="1" applyFill="1" applyBorder="1" applyAlignment="1">
      <alignment vertical="center"/>
    </xf>
    <xf numFmtId="0" fontId="0" fillId="0" borderId="10" xfId="0" applyBorder="1"/>
    <xf numFmtId="165" fontId="0" fillId="0" borderId="10" xfId="0" applyNumberFormat="1" applyBorder="1"/>
    <xf numFmtId="0" fontId="19" fillId="0" borderId="25" xfId="2" applyFont="1" applyBorder="1" applyAlignment="1">
      <alignment vertical="center"/>
    </xf>
    <xf numFmtId="0" fontId="19" fillId="0" borderId="29" xfId="2" applyFont="1" applyBorder="1" applyAlignment="1">
      <alignment vertical="center"/>
    </xf>
    <xf numFmtId="0" fontId="0" fillId="13" borderId="28" xfId="0" applyFill="1" applyBorder="1"/>
    <xf numFmtId="167" fontId="13" fillId="14" borderId="10" xfId="0" applyNumberFormat="1" applyFont="1" applyFill="1" applyBorder="1" applyAlignment="1">
      <alignment horizontal="center"/>
    </xf>
    <xf numFmtId="14" fontId="19" fillId="0" borderId="0" xfId="2" applyNumberFormat="1" applyFont="1" applyAlignment="1">
      <alignment horizontal="center"/>
    </xf>
    <xf numFmtId="0" fontId="21" fillId="15" borderId="10" xfId="0" applyFont="1" applyFill="1" applyBorder="1" applyAlignment="1">
      <alignment horizontal="center"/>
    </xf>
    <xf numFmtId="0" fontId="16" fillId="7" borderId="0" xfId="0" applyFont="1" applyFill="1" applyAlignment="1">
      <alignment horizontal="center"/>
    </xf>
    <xf numFmtId="0" fontId="19" fillId="7" borderId="10" xfId="2" applyFont="1" applyFill="1" applyBorder="1" applyAlignment="1">
      <alignment horizontal="center"/>
    </xf>
    <xf numFmtId="0" fontId="0" fillId="13" borderId="32" xfId="0" applyFill="1" applyBorder="1"/>
    <xf numFmtId="0" fontId="0" fillId="13" borderId="33" xfId="0" applyFill="1" applyBorder="1" applyAlignment="1">
      <alignment horizontal="center"/>
    </xf>
    <xf numFmtId="0" fontId="0" fillId="13" borderId="34" xfId="0" applyFill="1" applyBorder="1"/>
    <xf numFmtId="167" fontId="13" fillId="14" borderId="26" xfId="0" applyNumberFormat="1" applyFont="1" applyFill="1" applyBorder="1" applyAlignment="1">
      <alignment horizontal="center"/>
    </xf>
    <xf numFmtId="0" fontId="28" fillId="7" borderId="0" xfId="2" applyFont="1" applyFill="1" applyAlignment="1">
      <alignment horizontal="center"/>
    </xf>
    <xf numFmtId="0" fontId="20" fillId="16" borderId="27" xfId="2" applyFont="1" applyFill="1" applyBorder="1"/>
    <xf numFmtId="0" fontId="23" fillId="16" borderId="10" xfId="2" applyFont="1" applyFill="1" applyBorder="1" applyAlignment="1" applyProtection="1">
      <alignment horizontal="left"/>
    </xf>
    <xf numFmtId="0" fontId="23" fillId="16" borderId="10" xfId="2" applyFont="1" applyFill="1" applyBorder="1" applyAlignment="1" applyProtection="1">
      <alignment horizontal="left" vertical="center"/>
    </xf>
    <xf numFmtId="0" fontId="20" fillId="16" borderId="24" xfId="2" applyFont="1" applyFill="1" applyBorder="1" applyAlignment="1">
      <alignment horizontal="center" vertical="center"/>
    </xf>
    <xf numFmtId="167" fontId="13" fillId="16" borderId="10" xfId="0" applyNumberFormat="1" applyFont="1" applyFill="1" applyBorder="1" applyAlignment="1">
      <alignment horizontal="center"/>
    </xf>
    <xf numFmtId="0" fontId="0" fillId="16" borderId="0" xfId="0" applyFill="1"/>
    <xf numFmtId="0" fontId="0" fillId="7" borderId="0" xfId="0" applyFill="1"/>
    <xf numFmtId="170" fontId="0" fillId="0" borderId="0" xfId="0" applyNumberFormat="1"/>
    <xf numFmtId="0" fontId="0" fillId="13" borderId="19" xfId="0" applyFill="1" applyBorder="1"/>
    <xf numFmtId="167" fontId="0" fillId="7" borderId="26" xfId="0" applyNumberForma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171" fontId="0" fillId="0" borderId="10" xfId="0" applyNumberFormat="1" applyBorder="1" applyAlignment="1">
      <alignment horizontal="center"/>
    </xf>
    <xf numFmtId="171" fontId="0" fillId="16" borderId="10" xfId="0" applyNumberFormat="1" applyFill="1" applyBorder="1" applyAlignment="1">
      <alignment horizontal="center"/>
    </xf>
    <xf numFmtId="171" fontId="20" fillId="7" borderId="10" xfId="2" applyNumberFormat="1" applyFont="1" applyFill="1" applyBorder="1" applyAlignment="1">
      <alignment horizontal="center" vertical="center"/>
    </xf>
    <xf numFmtId="171" fontId="20" fillId="7" borderId="2" xfId="2" applyNumberFormat="1" applyFont="1" applyFill="1" applyBorder="1" applyAlignment="1">
      <alignment horizontal="center" vertical="center"/>
    </xf>
    <xf numFmtId="0" fontId="0" fillId="14" borderId="31" xfId="0" applyFill="1" applyBorder="1" applyAlignment="1">
      <alignment horizontal="center"/>
    </xf>
    <xf numFmtId="164" fontId="14" fillId="14" borderId="30" xfId="0" applyNumberFormat="1" applyFont="1" applyFill="1" applyBorder="1" applyAlignment="1">
      <alignment horizontal="center"/>
    </xf>
    <xf numFmtId="0" fontId="19" fillId="7" borderId="23" xfId="2" applyFont="1" applyFill="1" applyBorder="1" applyAlignment="1">
      <alignment horizontal="center" vertical="center" wrapText="1"/>
    </xf>
    <xf numFmtId="0" fontId="6" fillId="8" borderId="7" xfId="0" applyFont="1" applyFill="1" applyBorder="1" applyAlignment="1" applyProtection="1">
      <alignment horizontal="left"/>
    </xf>
    <xf numFmtId="166" fontId="6" fillId="7" borderId="35" xfId="0" applyNumberFormat="1" applyFont="1" applyFill="1" applyBorder="1" applyAlignment="1" applyProtection="1">
      <alignment horizontal="center"/>
    </xf>
    <xf numFmtId="167" fontId="0" fillId="7" borderId="8" xfId="0" applyNumberFormat="1" applyFill="1" applyBorder="1" applyAlignment="1">
      <alignment horizontal="center"/>
    </xf>
    <xf numFmtId="167" fontId="13" fillId="14" borderId="8" xfId="0" applyNumberFormat="1" applyFont="1" applyFill="1" applyBorder="1" applyAlignment="1">
      <alignment horizontal="center"/>
    </xf>
    <xf numFmtId="0" fontId="6" fillId="8" borderId="4" xfId="0" applyFont="1" applyFill="1" applyBorder="1" applyAlignment="1" applyProtection="1">
      <alignment horizontal="left"/>
    </xf>
    <xf numFmtId="166" fontId="6" fillId="7" borderId="36" xfId="0" applyNumberFormat="1" applyFont="1" applyFill="1" applyBorder="1" applyAlignment="1" applyProtection="1">
      <alignment horizontal="center"/>
    </xf>
    <xf numFmtId="0" fontId="0" fillId="0" borderId="0" xfId="0" applyBorder="1"/>
    <xf numFmtId="0" fontId="6" fillId="0" borderId="10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left"/>
    </xf>
    <xf numFmtId="0" fontId="6" fillId="8" borderId="10" xfId="0" applyFont="1" applyFill="1" applyBorder="1" applyAlignment="1" applyProtection="1">
      <alignment horizontal="left"/>
    </xf>
    <xf numFmtId="166" fontId="6" fillId="7" borderId="10" xfId="0" applyNumberFormat="1" applyFont="1" applyFill="1" applyBorder="1" applyAlignment="1" applyProtection="1">
      <alignment horizontal="center"/>
    </xf>
    <xf numFmtId="167" fontId="0" fillId="17" borderId="10" xfId="0" applyNumberFormat="1" applyFill="1" applyBorder="1" applyAlignment="1">
      <alignment horizontal="center"/>
    </xf>
    <xf numFmtId="167" fontId="13" fillId="17" borderId="10" xfId="0" applyNumberFormat="1" applyFont="1" applyFill="1" applyBorder="1" applyAlignment="1">
      <alignment horizontal="center"/>
    </xf>
    <xf numFmtId="0" fontId="0" fillId="17" borderId="0" xfId="0" applyFill="1"/>
    <xf numFmtId="0" fontId="6" fillId="13" borderId="5" xfId="0" applyFont="1" applyFill="1" applyBorder="1" applyAlignment="1" applyProtection="1">
      <alignment horizontal="center"/>
    </xf>
    <xf numFmtId="0" fontId="6" fillId="13" borderId="5" xfId="0" applyFont="1" applyFill="1" applyBorder="1" applyAlignment="1" applyProtection="1">
      <alignment horizontal="left"/>
    </xf>
    <xf numFmtId="166" fontId="6" fillId="13" borderId="21" xfId="0" applyNumberFormat="1" applyFont="1" applyFill="1" applyBorder="1" applyAlignment="1" applyProtection="1">
      <alignment horizontal="center"/>
    </xf>
    <xf numFmtId="167" fontId="0" fillId="13" borderId="10" xfId="0" applyNumberFormat="1" applyFill="1" applyBorder="1" applyAlignment="1">
      <alignment horizontal="center"/>
    </xf>
    <xf numFmtId="167" fontId="13" fillId="13" borderId="10" xfId="0" applyNumberFormat="1" applyFont="1" applyFill="1" applyBorder="1" applyAlignment="1">
      <alignment horizontal="center"/>
    </xf>
    <xf numFmtId="0" fontId="0" fillId="13" borderId="0" xfId="0" applyFill="1"/>
    <xf numFmtId="0" fontId="6" fillId="13" borderId="4" xfId="0" applyFont="1" applyFill="1" applyBorder="1" applyAlignment="1" applyProtection="1">
      <alignment horizontal="left"/>
    </xf>
    <xf numFmtId="0" fontId="6" fillId="13" borderId="4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19" fillId="13" borderId="30" xfId="2" applyFont="1" applyFill="1" applyBorder="1" applyAlignment="1">
      <alignment horizontal="center"/>
    </xf>
    <xf numFmtId="0" fontId="19" fillId="13" borderId="28" xfId="2" applyFont="1" applyFill="1" applyBorder="1" applyAlignment="1">
      <alignment horizontal="center"/>
    </xf>
  </cellXfs>
  <cellStyles count="12">
    <cellStyle name="Comma 2" xfId="5"/>
    <cellStyle name="Currency 2" xfId="7"/>
    <cellStyle name="Millares 2" xfId="4"/>
    <cellStyle name="Moneda 2" xfId="6"/>
    <cellStyle name="Normal" xfId="0" builtinId="0"/>
    <cellStyle name="Normal 2" xfId="1"/>
    <cellStyle name="Normal 3" xfId="8"/>
    <cellStyle name="Normal 4" xfId="9"/>
    <cellStyle name="Normal 5" xfId="10"/>
    <cellStyle name="Normal 5 2" xfId="11"/>
    <cellStyle name="Normal 6" xfId="3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S%202015%20AUTORIZADO%20C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or Auto Config"/>
      <sheetName val="Quote Detail"/>
      <sheetName val="2015ex"/>
      <sheetName val="DropDowns"/>
    </sheetNames>
    <sheetDataSet>
      <sheetData sheetId="0" refreshError="1"/>
      <sheetData sheetId="1" refreshError="1"/>
      <sheetData sheetId="2" refreshError="1">
        <row r="1">
          <cell r="A1" t="str">
            <v>2416</v>
          </cell>
          <cell r="B1" t="str">
            <v>110VAC DIG SECONDARY PS</v>
          </cell>
          <cell r="C1" t="str">
            <v>60</v>
          </cell>
          <cell r="F1">
            <v>460</v>
          </cell>
        </row>
        <row r="2">
          <cell r="A2" t="str">
            <v>2418</v>
          </cell>
          <cell r="B2" t="str">
            <v>AC BUFFER MODULE (PKG OF 5)</v>
          </cell>
          <cell r="C2" t="str">
            <v>12</v>
          </cell>
          <cell r="F2">
            <v>330</v>
          </cell>
        </row>
        <row r="3">
          <cell r="A3" t="str">
            <v>2420</v>
          </cell>
          <cell r="B3" t="str">
            <v>CLOCK/TIMER MODULE - 1.80</v>
          </cell>
          <cell r="C3" t="str">
            <v>18</v>
          </cell>
          <cell r="D3" t="str">
            <v>4</v>
          </cell>
          <cell r="E3" t="str">
            <v>4-8</v>
          </cell>
          <cell r="F3">
            <v>180</v>
          </cell>
        </row>
        <row r="4">
          <cell r="C4" t="str">
            <v>18</v>
          </cell>
          <cell r="E4" t="str">
            <v>12-44</v>
          </cell>
          <cell r="F4">
            <v>171.5</v>
          </cell>
        </row>
        <row r="5">
          <cell r="C5" t="str">
            <v>18</v>
          </cell>
          <cell r="E5" t="str">
            <v>48-96</v>
          </cell>
          <cell r="F5">
            <v>169</v>
          </cell>
        </row>
        <row r="6">
          <cell r="C6" t="str">
            <v>18</v>
          </cell>
          <cell r="E6" t="str">
            <v>100+</v>
          </cell>
          <cell r="F6">
            <v>165</v>
          </cell>
        </row>
        <row r="7">
          <cell r="A7" t="str">
            <v>2421</v>
          </cell>
          <cell r="B7" t="str">
            <v>FLUSH DIG SECONDARY - 1.80</v>
          </cell>
          <cell r="C7" t="str">
            <v>18</v>
          </cell>
          <cell r="D7" t="str">
            <v>4</v>
          </cell>
          <cell r="E7" t="str">
            <v>4-8</v>
          </cell>
          <cell r="F7">
            <v>231.5</v>
          </cell>
        </row>
        <row r="8">
          <cell r="C8" t="str">
            <v>18</v>
          </cell>
          <cell r="E8" t="str">
            <v>12-44</v>
          </cell>
          <cell r="F8">
            <v>228.5</v>
          </cell>
        </row>
        <row r="9">
          <cell r="C9" t="str">
            <v>18</v>
          </cell>
          <cell r="E9" t="str">
            <v>48-96</v>
          </cell>
          <cell r="F9">
            <v>226</v>
          </cell>
        </row>
        <row r="10">
          <cell r="C10" t="str">
            <v>18</v>
          </cell>
          <cell r="E10" t="str">
            <v>100+</v>
          </cell>
          <cell r="F10">
            <v>221</v>
          </cell>
        </row>
        <row r="11">
          <cell r="A11" t="str">
            <v>2422</v>
          </cell>
          <cell r="B11" t="str">
            <v>SURF DIG CLOCK/TIMER - 1.80</v>
          </cell>
          <cell r="C11" t="str">
            <v>18</v>
          </cell>
          <cell r="E11" t="str">
            <v>1-11</v>
          </cell>
          <cell r="F11">
            <v>260</v>
          </cell>
        </row>
        <row r="12">
          <cell r="C12" t="str">
            <v>18</v>
          </cell>
          <cell r="E12" t="str">
            <v>12-44</v>
          </cell>
          <cell r="F12">
            <v>257.5</v>
          </cell>
        </row>
        <row r="13">
          <cell r="C13" t="str">
            <v>18</v>
          </cell>
          <cell r="E13" t="str">
            <v>45-99</v>
          </cell>
          <cell r="F13">
            <v>255</v>
          </cell>
        </row>
        <row r="14">
          <cell r="C14" t="str">
            <v>18</v>
          </cell>
          <cell r="E14" t="str">
            <v>100+</v>
          </cell>
          <cell r="F14">
            <v>249.5</v>
          </cell>
        </row>
        <row r="15">
          <cell r="A15" t="str">
            <v>2423</v>
          </cell>
          <cell r="B15" t="str">
            <v>ELAPSED TIMER SWITCH KIT</v>
          </cell>
          <cell r="C15" t="str">
            <v>60</v>
          </cell>
          <cell r="F15">
            <v>150</v>
          </cell>
        </row>
        <row r="16">
          <cell r="A16" t="str">
            <v>2423G</v>
          </cell>
          <cell r="B16" t="str">
            <v>GRAY ELAPSED TIMER SWITCH</v>
          </cell>
          <cell r="C16" t="str">
            <v>60</v>
          </cell>
          <cell r="F16">
            <v>150</v>
          </cell>
        </row>
        <row r="17">
          <cell r="A17" t="str">
            <v>2434</v>
          </cell>
          <cell r="B17" t="str">
            <v>DUAL MOUNTING KIT FOR 2422</v>
          </cell>
          <cell r="C17" t="str">
            <v>60</v>
          </cell>
          <cell r="F17">
            <v>217.5</v>
          </cell>
        </row>
        <row r="18">
          <cell r="A18" t="str">
            <v>2515</v>
          </cell>
          <cell r="B18" t="str">
            <v>24VAC 3.5A X 2 UL LIST CLK PWR SPLY</v>
          </cell>
          <cell r="C18" t="str">
            <v>60</v>
          </cell>
          <cell r="F18">
            <v>430</v>
          </cell>
        </row>
        <row r="19">
          <cell r="A19" t="str">
            <v>2520</v>
          </cell>
          <cell r="B19" t="str">
            <v>DIGITAL SECONDARY MOD- 2.5</v>
          </cell>
          <cell r="C19" t="str">
            <v>18</v>
          </cell>
          <cell r="E19" t="str">
            <v>1-8</v>
          </cell>
          <cell r="F19">
            <v>212.5</v>
          </cell>
        </row>
        <row r="20">
          <cell r="C20" t="str">
            <v>18</v>
          </cell>
          <cell r="E20" t="str">
            <v>9-44</v>
          </cell>
          <cell r="F20">
            <v>210</v>
          </cell>
        </row>
        <row r="21">
          <cell r="C21" t="str">
            <v>18</v>
          </cell>
          <cell r="E21" t="str">
            <v>45-96</v>
          </cell>
          <cell r="F21">
            <v>207.5</v>
          </cell>
        </row>
        <row r="22">
          <cell r="C22" t="str">
            <v>18</v>
          </cell>
          <cell r="E22" t="str">
            <v>97+</v>
          </cell>
          <cell r="F22">
            <v>202.5</v>
          </cell>
        </row>
        <row r="23">
          <cell r="A23" t="str">
            <v>2521</v>
          </cell>
          <cell r="B23" t="str">
            <v>FLUSH DIG SECONDARY - 2.5</v>
          </cell>
          <cell r="C23" t="str">
            <v>18</v>
          </cell>
          <cell r="E23" t="str">
            <v>1-8</v>
          </cell>
          <cell r="F23">
            <v>252.5</v>
          </cell>
        </row>
        <row r="24">
          <cell r="C24" t="str">
            <v>18</v>
          </cell>
          <cell r="E24" t="str">
            <v>9-44</v>
          </cell>
          <cell r="F24">
            <v>250</v>
          </cell>
        </row>
        <row r="25">
          <cell r="C25" t="str">
            <v>18</v>
          </cell>
          <cell r="E25" t="str">
            <v>45-96</v>
          </cell>
          <cell r="F25">
            <v>247.5</v>
          </cell>
        </row>
        <row r="26">
          <cell r="C26" t="str">
            <v>18</v>
          </cell>
          <cell r="E26" t="str">
            <v>97+</v>
          </cell>
          <cell r="F26">
            <v>242.5</v>
          </cell>
        </row>
        <row r="27">
          <cell r="A27" t="str">
            <v>2522</v>
          </cell>
          <cell r="B27" t="str">
            <v>SURF DIG SECONDARY - 2.5</v>
          </cell>
          <cell r="C27" t="str">
            <v>18</v>
          </cell>
          <cell r="E27" t="str">
            <v>45-96</v>
          </cell>
          <cell r="F27">
            <v>270</v>
          </cell>
        </row>
        <row r="28">
          <cell r="C28" t="str">
            <v>18</v>
          </cell>
          <cell r="E28" t="str">
            <v>97+</v>
          </cell>
          <cell r="F28">
            <v>257.5</v>
          </cell>
        </row>
        <row r="29">
          <cell r="A29" t="str">
            <v>2524</v>
          </cell>
          <cell r="B29" t="str">
            <v>MASTER CLOCK/COMM CTRL PANEL</v>
          </cell>
          <cell r="C29" t="str">
            <v>60</v>
          </cell>
          <cell r="F29">
            <v>3475</v>
          </cell>
        </row>
        <row r="30">
          <cell r="A30" t="str">
            <v>2534</v>
          </cell>
          <cell r="B30" t="str">
            <v>DOUBLE FACED 2522 MNTG KIT</v>
          </cell>
          <cell r="C30" t="str">
            <v>60</v>
          </cell>
          <cell r="F30">
            <v>270</v>
          </cell>
        </row>
        <row r="31">
          <cell r="A31" t="str">
            <v>301103</v>
          </cell>
          <cell r="B31" t="str">
            <v>Universal Wireless Wall Unit</v>
          </cell>
          <cell r="C31" t="str">
            <v>60</v>
          </cell>
          <cell r="F31">
            <v>326.7</v>
          </cell>
        </row>
        <row r="32">
          <cell r="A32" t="str">
            <v>301200</v>
          </cell>
          <cell r="B32" t="str">
            <v>Wireless Bed Unit-Socket (HR)</v>
          </cell>
          <cell r="C32" t="str">
            <v>60</v>
          </cell>
          <cell r="F32">
            <v>342.9</v>
          </cell>
        </row>
        <row r="33">
          <cell r="A33" t="str">
            <v>301210</v>
          </cell>
          <cell r="B33" t="str">
            <v>Wireless Bed Unit -Plug (Stryker)</v>
          </cell>
          <cell r="C33" t="str">
            <v>60</v>
          </cell>
          <cell r="F33">
            <v>342.9</v>
          </cell>
        </row>
        <row r="34">
          <cell r="A34" t="str">
            <v>301300</v>
          </cell>
          <cell r="B34" t="str">
            <v>Wireless Bed Interface-Demo</v>
          </cell>
          <cell r="C34" t="str">
            <v>12</v>
          </cell>
          <cell r="F34">
            <v>968.63</v>
          </cell>
        </row>
        <row r="35">
          <cell r="A35" t="str">
            <v>350000</v>
          </cell>
          <cell r="B35" t="str">
            <v>Responder 5 Demonstration Unit</v>
          </cell>
          <cell r="C35" t="str">
            <v>12</v>
          </cell>
          <cell r="F35">
            <v>30750</v>
          </cell>
        </row>
        <row r="36">
          <cell r="A36" t="str">
            <v>350002</v>
          </cell>
          <cell r="B36" t="str">
            <v>L-Net T-Tap Module (25)</v>
          </cell>
          <cell r="C36" t="str">
            <v>12</v>
          </cell>
          <cell r="F36">
            <v>596.25</v>
          </cell>
        </row>
        <row r="37">
          <cell r="A37" t="str">
            <v>350003</v>
          </cell>
          <cell r="B37" t="str">
            <v>L-Net Termination Resistor (10)</v>
          </cell>
          <cell r="C37" t="str">
            <v>12</v>
          </cell>
          <cell r="F37">
            <v>512.5</v>
          </cell>
        </row>
        <row r="38">
          <cell r="A38" t="str">
            <v>350004</v>
          </cell>
          <cell r="B38" t="str">
            <v>L-Net Hub Adapter</v>
          </cell>
          <cell r="C38" t="str">
            <v>60</v>
          </cell>
          <cell r="F38">
            <v>283.14999999999998</v>
          </cell>
        </row>
        <row r="39">
          <cell r="A39" t="str">
            <v>350005</v>
          </cell>
          <cell r="B39" t="str">
            <v>M-Net Divider Module</v>
          </cell>
          <cell r="C39" t="str">
            <v>60</v>
          </cell>
          <cell r="F39">
            <v>58.95</v>
          </cell>
        </row>
        <row r="40">
          <cell r="A40" t="str">
            <v>350006</v>
          </cell>
          <cell r="B40" t="str">
            <v>Crimping Tool Adapter</v>
          </cell>
          <cell r="C40" t="str">
            <v>12</v>
          </cell>
          <cell r="F40">
            <v>76.88</v>
          </cell>
        </row>
        <row r="41">
          <cell r="A41" t="str">
            <v>350007</v>
          </cell>
          <cell r="B41" t="str">
            <v>Station Removal Tool</v>
          </cell>
          <cell r="C41" t="str">
            <v>12</v>
          </cell>
          <cell r="F41">
            <v>37.799999999999997</v>
          </cell>
        </row>
        <row r="42">
          <cell r="A42" t="str">
            <v>350008</v>
          </cell>
          <cell r="B42" t="str">
            <v>Clear Cover - 1&amp;2 Button Stations</v>
          </cell>
          <cell r="C42" t="str">
            <v>18</v>
          </cell>
          <cell r="F42">
            <v>59.93</v>
          </cell>
        </row>
        <row r="43">
          <cell r="A43" t="str">
            <v>350009</v>
          </cell>
          <cell r="B43" t="str">
            <v>Battery Replacement Kit - Pwr Supply</v>
          </cell>
          <cell r="C43" t="str">
            <v>12</v>
          </cell>
          <cell r="F43">
            <v>104.55</v>
          </cell>
        </row>
        <row r="44">
          <cell r="A44" t="str">
            <v>350011</v>
          </cell>
          <cell r="B44" t="str">
            <v>Bio-seals - Cancel Button(10)</v>
          </cell>
          <cell r="C44" t="str">
            <v>0</v>
          </cell>
          <cell r="F44">
            <v>24.38</v>
          </cell>
        </row>
        <row r="45">
          <cell r="A45" t="str">
            <v>350012</v>
          </cell>
          <cell r="B45" t="str">
            <v>Bio-seals - Small Push Buttons(10)</v>
          </cell>
          <cell r="C45" t="str">
            <v>0</v>
          </cell>
          <cell r="F45">
            <v>26.25</v>
          </cell>
        </row>
        <row r="46">
          <cell r="A46" t="str">
            <v>350013</v>
          </cell>
          <cell r="B46" t="str">
            <v>Bio-seals - Large Push Button(10)</v>
          </cell>
          <cell r="C46" t="str">
            <v>0</v>
          </cell>
          <cell r="F46">
            <v>35.630000000000003</v>
          </cell>
        </row>
        <row r="47">
          <cell r="A47" t="str">
            <v>350014</v>
          </cell>
          <cell r="B47" t="str">
            <v>Bio-seals-Left side Duty/Staff Stn(10)</v>
          </cell>
          <cell r="C47" t="str">
            <v>0</v>
          </cell>
          <cell r="F47">
            <v>36.25</v>
          </cell>
        </row>
        <row r="48">
          <cell r="A48" t="str">
            <v>350015</v>
          </cell>
          <cell r="B48" t="str">
            <v>Bio-seals-Right side Enh.Pt Stn(10)</v>
          </cell>
          <cell r="C48" t="str">
            <v>0</v>
          </cell>
          <cell r="F48">
            <v>36.25</v>
          </cell>
        </row>
        <row r="49">
          <cell r="A49" t="str">
            <v>350016</v>
          </cell>
          <cell r="B49" t="str">
            <v>Bio-seals-Staff Terminal LCD(5)</v>
          </cell>
          <cell r="C49" t="str">
            <v>0</v>
          </cell>
          <cell r="F49">
            <v>71.25</v>
          </cell>
        </row>
        <row r="50">
          <cell r="A50" t="str">
            <v>350017</v>
          </cell>
          <cell r="B50" t="str">
            <v>L-Net T-Tap Insulator (25)</v>
          </cell>
          <cell r="C50" t="str">
            <v>60</v>
          </cell>
          <cell r="F50">
            <v>42.28</v>
          </cell>
        </row>
        <row r="51">
          <cell r="A51" t="str">
            <v>350018</v>
          </cell>
          <cell r="B51" t="str">
            <v>8-pin in line connector CAT5/CAT6 (100)</v>
          </cell>
          <cell r="C51" t="str">
            <v>12</v>
          </cell>
          <cell r="F51">
            <v>325.63</v>
          </cell>
        </row>
        <row r="52">
          <cell r="A52" t="str">
            <v>350019</v>
          </cell>
          <cell r="B52" t="str">
            <v>L-Net Tester</v>
          </cell>
          <cell r="C52" t="str">
            <v>18</v>
          </cell>
          <cell r="F52">
            <v>65.03</v>
          </cell>
        </row>
        <row r="53">
          <cell r="A53" t="str">
            <v>350022</v>
          </cell>
          <cell r="B53" t="str">
            <v>Clear Button Cover - Enhanced Patient Stn.</v>
          </cell>
          <cell r="C53" t="str">
            <v>18</v>
          </cell>
          <cell r="F53">
            <v>40.799999999999997</v>
          </cell>
        </row>
        <row r="54">
          <cell r="A54" t="str">
            <v>350023</v>
          </cell>
          <cell r="B54" t="str">
            <v>Clear Button Cover - 4 Button Stn</v>
          </cell>
          <cell r="C54" t="str">
            <v>18</v>
          </cell>
          <cell r="F54">
            <v>58.75</v>
          </cell>
        </row>
        <row r="55">
          <cell r="A55" t="str">
            <v>350024</v>
          </cell>
          <cell r="B55" t="str">
            <v>Pillow Spkr Cord Grips (20)</v>
          </cell>
          <cell r="C55" t="str">
            <v>12</v>
          </cell>
          <cell r="F55">
            <v>76.88</v>
          </cell>
        </row>
        <row r="56">
          <cell r="A56" t="str">
            <v>350025</v>
          </cell>
          <cell r="B56" t="str">
            <v>3-gang Adapter Plates (10)</v>
          </cell>
          <cell r="C56" t="str">
            <v>12</v>
          </cell>
          <cell r="F56">
            <v>69.38</v>
          </cell>
        </row>
        <row r="57">
          <cell r="A57" t="str">
            <v>350026</v>
          </cell>
          <cell r="B57" t="str">
            <v>1-gang Adapter Plates (10)</v>
          </cell>
          <cell r="C57" t="str">
            <v>12</v>
          </cell>
          <cell r="F57">
            <v>51.25</v>
          </cell>
        </row>
        <row r="58">
          <cell r="A58" t="str">
            <v>350100</v>
          </cell>
          <cell r="B58" t="str">
            <v>Call-Cord w/Tilt-Release DIN</v>
          </cell>
          <cell r="C58" t="str">
            <v>12</v>
          </cell>
          <cell r="F58">
            <v>73.95</v>
          </cell>
        </row>
        <row r="59">
          <cell r="A59" t="str">
            <v>350200</v>
          </cell>
          <cell r="B59" t="str">
            <v>Enhanced Pillow Spkr -TV - Digital Vol</v>
          </cell>
          <cell r="C59" t="str">
            <v>24</v>
          </cell>
          <cell r="F59">
            <v>307.35000000000002</v>
          </cell>
        </row>
        <row r="60">
          <cell r="A60" t="str">
            <v>350201</v>
          </cell>
          <cell r="B60" t="str">
            <v>Enhanced Pillow Spkr -1 light - Digital Vol</v>
          </cell>
          <cell r="C60" t="str">
            <v>24</v>
          </cell>
          <cell r="F60">
            <v>307.35000000000002</v>
          </cell>
        </row>
        <row r="61">
          <cell r="A61" t="str">
            <v>350202</v>
          </cell>
          <cell r="B61" t="str">
            <v>Enhanced Pillow Spkr -2 lights - Digital Vol</v>
          </cell>
          <cell r="C61" t="str">
            <v>24</v>
          </cell>
          <cell r="F61">
            <v>307.35000000000002</v>
          </cell>
        </row>
        <row r="62">
          <cell r="A62" t="str">
            <v>350205</v>
          </cell>
          <cell r="B62" t="str">
            <v>Enhanced Pillow Speaker - TV - Analog Vol</v>
          </cell>
          <cell r="C62" t="str">
            <v>24</v>
          </cell>
          <cell r="F62">
            <v>307.95</v>
          </cell>
        </row>
        <row r="63">
          <cell r="A63" t="str">
            <v>350206</v>
          </cell>
          <cell r="B63" t="str">
            <v>Enhanced Pillow Speaker - 1 light - Analog Vol</v>
          </cell>
          <cell r="C63" t="str">
            <v>24</v>
          </cell>
          <cell r="F63">
            <v>307.95</v>
          </cell>
        </row>
        <row r="64">
          <cell r="A64" t="str">
            <v>350207</v>
          </cell>
          <cell r="B64" t="str">
            <v>Enhanced Pillow Speaker - 2 lights - Analog Vol</v>
          </cell>
          <cell r="C64" t="str">
            <v>24</v>
          </cell>
          <cell r="F64">
            <v>307.95</v>
          </cell>
        </row>
        <row r="65">
          <cell r="A65" t="str">
            <v>350220</v>
          </cell>
          <cell r="B65" t="str">
            <v>Standard Pillow Speaker-TV - Digital Vol</v>
          </cell>
          <cell r="C65" t="str">
            <v>24</v>
          </cell>
          <cell r="F65">
            <v>299.38</v>
          </cell>
        </row>
        <row r="66">
          <cell r="A66" t="str">
            <v>350221</v>
          </cell>
          <cell r="B66" t="str">
            <v>Standard Pillow Spkr-1 light - Digital Vol</v>
          </cell>
          <cell r="C66" t="str">
            <v>24</v>
          </cell>
          <cell r="F66">
            <v>299.38</v>
          </cell>
        </row>
        <row r="67">
          <cell r="A67" t="str">
            <v>350222</v>
          </cell>
          <cell r="B67" t="str">
            <v>Standard Pillow Spkr -2 lights - Digital Vol</v>
          </cell>
          <cell r="C67" t="str">
            <v>24</v>
          </cell>
          <cell r="F67">
            <v>299.38</v>
          </cell>
        </row>
        <row r="68">
          <cell r="A68" t="str">
            <v>350225</v>
          </cell>
          <cell r="B68" t="str">
            <v>Standard Pillow Speaker - TV -  Analog Vol</v>
          </cell>
          <cell r="C68" t="str">
            <v>24</v>
          </cell>
          <cell r="F68">
            <v>299.68</v>
          </cell>
        </row>
        <row r="69">
          <cell r="A69" t="str">
            <v>350226</v>
          </cell>
          <cell r="B69" t="str">
            <v>Standard Pillow Speaker - 1 light - Analog Vol</v>
          </cell>
          <cell r="C69" t="str">
            <v>24</v>
          </cell>
          <cell r="F69">
            <v>299.68</v>
          </cell>
        </row>
        <row r="70">
          <cell r="A70" t="str">
            <v>350227</v>
          </cell>
          <cell r="B70" t="str">
            <v>Standard Pillow Speaker - 2 lights -  Analog Vol</v>
          </cell>
          <cell r="C70" t="str">
            <v>24</v>
          </cell>
          <cell r="F70">
            <v>299.68</v>
          </cell>
        </row>
        <row r="71">
          <cell r="A71" t="str">
            <v>350240</v>
          </cell>
          <cell r="B71" t="str">
            <v>Basic Pillow Speaker-TV</v>
          </cell>
          <cell r="C71" t="str">
            <v>24</v>
          </cell>
          <cell r="F71">
            <v>205.13</v>
          </cell>
        </row>
        <row r="72">
          <cell r="A72" t="str">
            <v>350241</v>
          </cell>
          <cell r="B72" t="str">
            <v>Basic Pillow Spkr-1 light</v>
          </cell>
          <cell r="C72" t="str">
            <v>24</v>
          </cell>
          <cell r="F72">
            <v>187.5</v>
          </cell>
        </row>
        <row r="73">
          <cell r="A73" t="str">
            <v>350242</v>
          </cell>
          <cell r="B73" t="str">
            <v>Basic Pillow Spkr-2 lights</v>
          </cell>
          <cell r="C73" t="str">
            <v>24</v>
          </cell>
          <cell r="F73">
            <v>205.13</v>
          </cell>
        </row>
        <row r="74">
          <cell r="A74" t="str">
            <v>350300</v>
          </cell>
          <cell r="B74" t="str">
            <v>Remote Tilt-Release DIN Station</v>
          </cell>
          <cell r="C74" t="str">
            <v>60</v>
          </cell>
          <cell r="F74">
            <v>191.55</v>
          </cell>
        </row>
        <row r="75">
          <cell r="A75" t="str">
            <v>350301</v>
          </cell>
          <cell r="B75" t="str">
            <v>Remote Std 8-pin DIN Station</v>
          </cell>
          <cell r="C75" t="str">
            <v>60</v>
          </cell>
          <cell r="F75">
            <v>199.88</v>
          </cell>
        </row>
        <row r="76">
          <cell r="A76" t="str">
            <v>350302</v>
          </cell>
          <cell r="B76" t="str">
            <v>Feature Bed Control Module</v>
          </cell>
          <cell r="C76" t="str">
            <v>60</v>
          </cell>
          <cell r="F76">
            <v>176.18</v>
          </cell>
        </row>
        <row r="77">
          <cell r="A77" t="str">
            <v>351000</v>
          </cell>
          <cell r="B77" t="str">
            <v>Branch Regional Controller</v>
          </cell>
          <cell r="C77" t="str">
            <v>60</v>
          </cell>
          <cell r="F77">
            <v>1660.05</v>
          </cell>
        </row>
        <row r="78">
          <cell r="A78" t="str">
            <v>351001</v>
          </cell>
          <cell r="B78" t="str">
            <v>Branch Regional Controller V2</v>
          </cell>
          <cell r="C78" t="str">
            <v>0</v>
          </cell>
          <cell r="F78">
            <v>1660.05</v>
          </cell>
        </row>
        <row r="79">
          <cell r="A79" t="str">
            <v>351002</v>
          </cell>
          <cell r="B79" t="str">
            <v>Responder Ntwk Adapter Module</v>
          </cell>
          <cell r="C79" t="str">
            <v>60</v>
          </cell>
          <cell r="F79">
            <v>11018.75</v>
          </cell>
        </row>
        <row r="80">
          <cell r="A80" t="str">
            <v>351003</v>
          </cell>
          <cell r="B80" t="str">
            <v>Power Supply w/ Batt. Backup</v>
          </cell>
          <cell r="C80" t="str">
            <v>60</v>
          </cell>
          <cell r="F80">
            <v>1230</v>
          </cell>
        </row>
        <row r="81">
          <cell r="A81" t="str">
            <v>351004</v>
          </cell>
          <cell r="B81" t="str">
            <v>8 port Ethernet Switch wPOE</v>
          </cell>
          <cell r="C81" t="str">
            <v>60</v>
          </cell>
          <cell r="F81">
            <v>1089.7</v>
          </cell>
        </row>
        <row r="82">
          <cell r="A82" t="str">
            <v>351006</v>
          </cell>
          <cell r="B82" t="str">
            <v>Fiber Optic Adapter Module</v>
          </cell>
          <cell r="C82" t="str">
            <v>60</v>
          </cell>
          <cell r="F82">
            <v>485.6</v>
          </cell>
        </row>
        <row r="83">
          <cell r="A83" t="str">
            <v>351010</v>
          </cell>
          <cell r="B83" t="str">
            <v>Responder Network Concentrator</v>
          </cell>
          <cell r="C83" t="str">
            <v>60</v>
          </cell>
          <cell r="F83">
            <v>11531.25</v>
          </cell>
        </row>
        <row r="84">
          <cell r="A84" t="str">
            <v>351101</v>
          </cell>
          <cell r="B84" t="str">
            <v>Rack Mount Kit for Switches</v>
          </cell>
          <cell r="C84" t="str">
            <v>60</v>
          </cell>
          <cell r="F84">
            <v>102.5</v>
          </cell>
        </row>
        <row r="85">
          <cell r="A85" t="str">
            <v>351102</v>
          </cell>
          <cell r="B85" t="str">
            <v>Wall Mounting Cabinet-Head-end</v>
          </cell>
          <cell r="C85" t="str">
            <v>60</v>
          </cell>
          <cell r="F85">
            <v>1088.75</v>
          </cell>
        </row>
        <row r="86">
          <cell r="A86" t="str">
            <v>351200</v>
          </cell>
          <cell r="B86" t="str">
            <v>Nurse Console</v>
          </cell>
          <cell r="C86" t="str">
            <v>60</v>
          </cell>
          <cell r="F86">
            <v>2009</v>
          </cell>
        </row>
        <row r="87">
          <cell r="A87" t="str">
            <v>351201</v>
          </cell>
          <cell r="B87" t="str">
            <v>Console Receptacle</v>
          </cell>
          <cell r="C87" t="str">
            <v>60</v>
          </cell>
          <cell r="F87">
            <v>81.349999999999994</v>
          </cell>
        </row>
        <row r="88">
          <cell r="A88" t="str">
            <v>351203</v>
          </cell>
          <cell r="B88" t="str">
            <v>Console Desk Stand (R4K, R5)</v>
          </cell>
          <cell r="C88" t="str">
            <v>60</v>
          </cell>
          <cell r="F88">
            <v>150.44999999999999</v>
          </cell>
        </row>
        <row r="89">
          <cell r="A89" t="str">
            <v>351300</v>
          </cell>
          <cell r="B89" t="str">
            <v>Staff Terminal</v>
          </cell>
          <cell r="C89" t="str">
            <v>60</v>
          </cell>
          <cell r="F89">
            <v>1555.5</v>
          </cell>
        </row>
        <row r="90">
          <cell r="A90" t="str">
            <v>352000</v>
          </cell>
          <cell r="B90" t="str">
            <v>Corridor Light - 4 pos.</v>
          </cell>
          <cell r="C90" t="str">
            <v>60</v>
          </cell>
          <cell r="F90">
            <v>582.98</v>
          </cell>
        </row>
        <row r="91">
          <cell r="A91" t="str">
            <v>352004</v>
          </cell>
          <cell r="B91" t="str">
            <v>Mini Corridor Light</v>
          </cell>
          <cell r="C91" t="str">
            <v>60</v>
          </cell>
          <cell r="F91">
            <v>157.6</v>
          </cell>
        </row>
        <row r="92">
          <cell r="A92" t="str">
            <v>352020</v>
          </cell>
          <cell r="B92" t="str">
            <v>Domeless Corridor Controller</v>
          </cell>
          <cell r="C92" t="str">
            <v>60</v>
          </cell>
          <cell r="F92">
            <v>583</v>
          </cell>
        </row>
        <row r="93">
          <cell r="A93" t="str">
            <v>353000</v>
          </cell>
          <cell r="B93" t="str">
            <v>Single Patient Station</v>
          </cell>
          <cell r="C93" t="str">
            <v>60</v>
          </cell>
          <cell r="F93">
            <v>512.75</v>
          </cell>
        </row>
        <row r="94">
          <cell r="A94" t="str">
            <v>353001</v>
          </cell>
          <cell r="B94" t="str">
            <v>Enhanced Single Patient Stn</v>
          </cell>
          <cell r="C94" t="str">
            <v>60</v>
          </cell>
          <cell r="F94">
            <v>582.98</v>
          </cell>
        </row>
        <row r="95">
          <cell r="A95" t="str">
            <v>353010</v>
          </cell>
          <cell r="B95" t="str">
            <v>Dual Patient Station</v>
          </cell>
          <cell r="C95" t="str">
            <v>60</v>
          </cell>
          <cell r="F95">
            <v>622.70000000000005</v>
          </cell>
        </row>
        <row r="96">
          <cell r="A96" t="str">
            <v>353100</v>
          </cell>
          <cell r="B96" t="str">
            <v>Duty Station</v>
          </cell>
          <cell r="C96" t="str">
            <v>60</v>
          </cell>
          <cell r="F96">
            <v>504.18</v>
          </cell>
        </row>
        <row r="97">
          <cell r="A97" t="str">
            <v>353101</v>
          </cell>
          <cell r="B97" t="str">
            <v>Staff Station</v>
          </cell>
          <cell r="C97" t="str">
            <v>60</v>
          </cell>
          <cell r="F97">
            <v>491.35</v>
          </cell>
        </row>
        <row r="98">
          <cell r="A98" t="str">
            <v>353200</v>
          </cell>
          <cell r="B98" t="str">
            <v>Remote Audio Output Station</v>
          </cell>
          <cell r="C98" t="str">
            <v>60</v>
          </cell>
          <cell r="F98">
            <v>384.38</v>
          </cell>
        </row>
        <row r="99">
          <cell r="A99" t="str">
            <v>353201</v>
          </cell>
          <cell r="B99" t="str">
            <v>Remote Audio Output Module</v>
          </cell>
          <cell r="C99" t="str">
            <v>60</v>
          </cell>
          <cell r="F99">
            <v>301.73</v>
          </cell>
        </row>
        <row r="100">
          <cell r="A100" t="str">
            <v>354000</v>
          </cell>
          <cell r="B100" t="str">
            <v>Pull-cord Station with Audio</v>
          </cell>
          <cell r="C100" t="str">
            <v>60</v>
          </cell>
          <cell r="F100">
            <v>344.03</v>
          </cell>
        </row>
        <row r="101">
          <cell r="A101" t="str">
            <v>354001</v>
          </cell>
          <cell r="B101" t="str">
            <v>Pull-cord Station</v>
          </cell>
          <cell r="C101" t="str">
            <v>60</v>
          </cell>
          <cell r="F101">
            <v>142.85</v>
          </cell>
        </row>
        <row r="102">
          <cell r="A102" t="str">
            <v>354002</v>
          </cell>
          <cell r="B102" t="str">
            <v>Pull-cord Stn w/Call Button</v>
          </cell>
          <cell r="C102" t="str">
            <v>60</v>
          </cell>
          <cell r="F102">
            <v>207.58</v>
          </cell>
        </row>
        <row r="103">
          <cell r="A103" t="str">
            <v>354010</v>
          </cell>
          <cell r="B103" t="str">
            <v>Cancel Station</v>
          </cell>
          <cell r="C103" t="str">
            <v>60</v>
          </cell>
          <cell r="F103">
            <v>161.44999999999999</v>
          </cell>
        </row>
        <row r="104">
          <cell r="A104" t="str">
            <v>354011</v>
          </cell>
          <cell r="B104" t="str">
            <v>Code Station</v>
          </cell>
          <cell r="C104" t="str">
            <v>60</v>
          </cell>
          <cell r="F104">
            <v>161.44999999999999</v>
          </cell>
        </row>
        <row r="105">
          <cell r="A105" t="str">
            <v>354012</v>
          </cell>
          <cell r="B105" t="str">
            <v>Staff Assist Station</v>
          </cell>
          <cell r="C105" t="str">
            <v>60</v>
          </cell>
          <cell r="F105">
            <v>161.44999999999999</v>
          </cell>
        </row>
        <row r="106">
          <cell r="A106" t="str">
            <v>354015</v>
          </cell>
          <cell r="B106" t="str">
            <v>Staff Assist / Code Station</v>
          </cell>
          <cell r="C106" t="str">
            <v>60</v>
          </cell>
          <cell r="F106">
            <v>167.85</v>
          </cell>
        </row>
        <row r="107">
          <cell r="A107" t="str">
            <v>354016</v>
          </cell>
          <cell r="B107" t="str">
            <v>Bed Status Station</v>
          </cell>
          <cell r="C107" t="str">
            <v>60</v>
          </cell>
          <cell r="F107">
            <v>215.25</v>
          </cell>
        </row>
        <row r="108">
          <cell r="A108" t="str">
            <v>354017</v>
          </cell>
          <cell r="B108" t="str">
            <v>Staff Registration Station</v>
          </cell>
          <cell r="C108" t="str">
            <v>60</v>
          </cell>
          <cell r="F108">
            <v>214.2</v>
          </cell>
        </row>
        <row r="109">
          <cell r="A109" t="str">
            <v>354018</v>
          </cell>
          <cell r="B109" t="str">
            <v>2 jack Station</v>
          </cell>
          <cell r="C109" t="str">
            <v>60</v>
          </cell>
          <cell r="F109">
            <v>191.55</v>
          </cell>
        </row>
        <row r="110">
          <cell r="A110" t="str">
            <v>354100</v>
          </cell>
          <cell r="B110" t="str">
            <v>Input Module - 2 point</v>
          </cell>
          <cell r="C110" t="str">
            <v>60</v>
          </cell>
          <cell r="F110">
            <v>160.15</v>
          </cell>
        </row>
        <row r="111">
          <cell r="A111" t="str">
            <v>354101</v>
          </cell>
          <cell r="B111" t="str">
            <v>Output Module-High Current</v>
          </cell>
          <cell r="C111" t="str">
            <v>60</v>
          </cell>
          <cell r="F111">
            <v>222.95</v>
          </cell>
        </row>
        <row r="112">
          <cell r="A112" t="str">
            <v>354102</v>
          </cell>
          <cell r="B112" t="str">
            <v>Output Module - Dry Contact</v>
          </cell>
          <cell r="C112" t="str">
            <v>60</v>
          </cell>
          <cell r="F112">
            <v>176.18</v>
          </cell>
        </row>
        <row r="113">
          <cell r="A113" t="str">
            <v>354103</v>
          </cell>
          <cell r="B113" t="str">
            <v>Output Module - Low Current</v>
          </cell>
          <cell r="C113" t="str">
            <v>60</v>
          </cell>
          <cell r="F113">
            <v>177.88</v>
          </cell>
        </row>
        <row r="114">
          <cell r="A114" t="str">
            <v>355000</v>
          </cell>
          <cell r="B114" t="str">
            <v>R5Ware Firmware Diagnostics</v>
          </cell>
          <cell r="C114" t="str">
            <v>12</v>
          </cell>
          <cell r="F114">
            <v>0</v>
          </cell>
        </row>
        <row r="115">
          <cell r="A115" t="str">
            <v>355001</v>
          </cell>
          <cell r="B115" t="str">
            <v>Interface - Pocket Page - 25 Beds</v>
          </cell>
          <cell r="C115" t="str">
            <v>12</v>
          </cell>
          <cell r="F115">
            <v>735.45</v>
          </cell>
        </row>
        <row r="116">
          <cell r="A116" t="str">
            <v>355002</v>
          </cell>
          <cell r="B116" t="str">
            <v>Interface - Telephone - 25 Beds</v>
          </cell>
          <cell r="C116" t="str">
            <v>12</v>
          </cell>
          <cell r="F116">
            <v>2206.33</v>
          </cell>
        </row>
        <row r="117">
          <cell r="A117" t="str">
            <v>366102</v>
          </cell>
          <cell r="B117" t="str">
            <v>PC Console (Responder 5 Apps) - 25 Beds</v>
          </cell>
          <cell r="C117" t="str">
            <v>12</v>
          </cell>
          <cell r="F117">
            <v>2206.5</v>
          </cell>
        </row>
        <row r="118">
          <cell r="A118" t="str">
            <v>366104</v>
          </cell>
          <cell r="B118" t="str">
            <v>Staff Assignment Client - 25 Beds</v>
          </cell>
          <cell r="C118" t="str">
            <v>12</v>
          </cell>
          <cell r="F118">
            <v>2206.33</v>
          </cell>
        </row>
        <row r="119">
          <cell r="A119" t="str">
            <v>366200</v>
          </cell>
          <cell r="B119" t="str">
            <v>Reports Manager - 25 Beds</v>
          </cell>
          <cell r="C119" t="str">
            <v>12</v>
          </cell>
          <cell r="F119">
            <v>2206.33</v>
          </cell>
        </row>
        <row r="120">
          <cell r="A120" t="str">
            <v>366401</v>
          </cell>
          <cell r="B120" t="str">
            <v>Interface - Location (RTLS) - 25 Beds</v>
          </cell>
          <cell r="C120" t="str">
            <v>12</v>
          </cell>
          <cell r="F120">
            <v>2206.33</v>
          </cell>
        </row>
        <row r="121">
          <cell r="A121" t="str">
            <v>366402</v>
          </cell>
          <cell r="B121" t="str">
            <v>Interface - HL7 (ADT) - 25 Beds</v>
          </cell>
          <cell r="C121" t="str">
            <v>12</v>
          </cell>
          <cell r="F121">
            <v>2206.33</v>
          </cell>
        </row>
        <row r="122">
          <cell r="A122" t="str">
            <v>366403</v>
          </cell>
          <cell r="B122" t="str">
            <v>Interface - Resp SYNC - 25 Beds</v>
          </cell>
          <cell r="C122" t="str">
            <v>12</v>
          </cell>
          <cell r="F122">
            <v>2206.33</v>
          </cell>
        </row>
        <row r="123">
          <cell r="A123" t="str">
            <v>366404</v>
          </cell>
          <cell r="B123" t="str">
            <v>Interface -All Touch EMR-25 Beds</v>
          </cell>
          <cell r="C123" t="str">
            <v>12</v>
          </cell>
          <cell r="F123">
            <v>2206.33</v>
          </cell>
        </row>
        <row r="124">
          <cell r="A124" t="str">
            <v>CC200</v>
          </cell>
          <cell r="B124" t="str">
            <v>Call Cord w/ Clip - 10FT</v>
          </cell>
          <cell r="C124" t="str">
            <v>12</v>
          </cell>
          <cell r="F124">
            <v>42.08</v>
          </cell>
        </row>
        <row r="125">
          <cell r="A125" t="str">
            <v>CCDIN</v>
          </cell>
          <cell r="B125" t="str">
            <v>Call Cord - 8-pin DIN Connector</v>
          </cell>
          <cell r="C125" t="str">
            <v>12</v>
          </cell>
          <cell r="F125">
            <v>51.25</v>
          </cell>
        </row>
        <row r="126">
          <cell r="A126" t="str">
            <v>CCDIN3</v>
          </cell>
          <cell r="B126" t="str">
            <v>Handheld Pendant w/2 Lights</v>
          </cell>
          <cell r="C126" t="str">
            <v>24</v>
          </cell>
          <cell r="F126">
            <v>111.25</v>
          </cell>
        </row>
        <row r="127">
          <cell r="A127" t="str">
            <v>CCO-10</v>
          </cell>
          <cell r="B127" t="str">
            <v>Call Cord - Oxy/Ger Type</v>
          </cell>
          <cell r="C127" t="str">
            <v>12</v>
          </cell>
          <cell r="F127">
            <v>152.5</v>
          </cell>
        </row>
        <row r="128">
          <cell r="A128" t="str">
            <v>CL4096</v>
          </cell>
          <cell r="B128" t="str">
            <v>6 Bulb CL - (RIII/3000/8000)</v>
          </cell>
          <cell r="C128" t="str">
            <v>18</v>
          </cell>
          <cell r="F128">
            <v>105</v>
          </cell>
        </row>
        <row r="129">
          <cell r="A129" t="str">
            <v>CLA214D</v>
          </cell>
          <cell r="B129" t="str">
            <v>R4K 4 Bulb Audio Duty CL</v>
          </cell>
          <cell r="C129" t="str">
            <v>60</v>
          </cell>
          <cell r="F129">
            <v>377.98</v>
          </cell>
        </row>
        <row r="130">
          <cell r="A130" t="str">
            <v>CLA222</v>
          </cell>
          <cell r="B130" t="str">
            <v>R4K 2 Bulb/6 Point Audio CL</v>
          </cell>
          <cell r="C130" t="str">
            <v>60</v>
          </cell>
          <cell r="F130">
            <v>271.63</v>
          </cell>
        </row>
        <row r="131">
          <cell r="A131" t="str">
            <v>CLA244</v>
          </cell>
          <cell r="B131" t="str">
            <v>R4K 4 Bulb/6 Point Audio CL</v>
          </cell>
          <cell r="C131" t="str">
            <v>60</v>
          </cell>
          <cell r="F131">
            <v>337.6</v>
          </cell>
        </row>
        <row r="132">
          <cell r="A132" t="str">
            <v>CLAR4</v>
          </cell>
          <cell r="B132" t="str">
            <v>R4K 4 Pt Audio Relay Kit</v>
          </cell>
          <cell r="C132" t="str">
            <v>60</v>
          </cell>
          <cell r="F132">
            <v>103.78</v>
          </cell>
        </row>
        <row r="133">
          <cell r="A133" t="str">
            <v>CLC6</v>
          </cell>
          <cell r="B133" t="str">
            <v>6 REPL BULBS (NCCL/CL4000)</v>
          </cell>
          <cell r="C133" t="str">
            <v>12</v>
          </cell>
          <cell r="F133">
            <v>17.5</v>
          </cell>
        </row>
        <row r="134">
          <cell r="A134" t="str">
            <v>CLCA6</v>
          </cell>
          <cell r="B134" t="str">
            <v>6 AMBER FILT (NCCL/CL4000)</v>
          </cell>
          <cell r="C134" t="str">
            <v>12</v>
          </cell>
          <cell r="F134">
            <v>50.63</v>
          </cell>
        </row>
        <row r="135">
          <cell r="A135" t="str">
            <v>CLCB6</v>
          </cell>
          <cell r="B135" t="str">
            <v>6 BLUE FILT (NCCL/CL4000)</v>
          </cell>
          <cell r="C135" t="str">
            <v>12</v>
          </cell>
          <cell r="F135">
            <v>46.88</v>
          </cell>
        </row>
        <row r="136">
          <cell r="A136" t="str">
            <v>CLCG6</v>
          </cell>
          <cell r="B136" t="str">
            <v>6 GREEN FILT (NCCL/CL4000)</v>
          </cell>
          <cell r="C136" t="str">
            <v>12</v>
          </cell>
          <cell r="F136">
            <v>50.63</v>
          </cell>
        </row>
        <row r="137">
          <cell r="A137" t="str">
            <v>CLCP6</v>
          </cell>
          <cell r="B137" t="str">
            <v>6 Purple Filt (NCCL/CL4000)</v>
          </cell>
          <cell r="C137" t="str">
            <v>12</v>
          </cell>
          <cell r="F137">
            <v>58.75</v>
          </cell>
        </row>
        <row r="138">
          <cell r="A138" t="str">
            <v>CLCR6</v>
          </cell>
          <cell r="B138" t="str">
            <v>6 RED FILT (NCCL/CL4000)</v>
          </cell>
          <cell r="C138" t="str">
            <v>12</v>
          </cell>
          <cell r="F138">
            <v>50.63</v>
          </cell>
        </row>
        <row r="139">
          <cell r="A139" t="str">
            <v>CLCY6</v>
          </cell>
          <cell r="B139" t="str">
            <v>6 YELLOW FILT (NCCL/CL4000)</v>
          </cell>
          <cell r="C139" t="str">
            <v>12</v>
          </cell>
          <cell r="F139">
            <v>46.88</v>
          </cell>
        </row>
        <row r="140">
          <cell r="A140" t="str">
            <v>CLS103</v>
          </cell>
          <cell r="B140" t="str">
            <v>SECURITY CORRIDOR LAMP - 3 LAMP</v>
          </cell>
          <cell r="C140" t="str">
            <v>12</v>
          </cell>
          <cell r="F140">
            <v>202.5</v>
          </cell>
        </row>
        <row r="141">
          <cell r="A141" t="str">
            <v>CLV122</v>
          </cell>
          <cell r="B141" t="str">
            <v>R4K 2 Bulb/6 Point Visual CL</v>
          </cell>
          <cell r="C141" t="str">
            <v>60</v>
          </cell>
          <cell r="F141">
            <v>195.4</v>
          </cell>
        </row>
        <row r="142">
          <cell r="A142" t="str">
            <v>CLV144</v>
          </cell>
          <cell r="B142" t="str">
            <v>R4K 4 Bulb/6 Point Visual CL</v>
          </cell>
          <cell r="C142" t="str">
            <v>60</v>
          </cell>
          <cell r="F142">
            <v>224.23</v>
          </cell>
        </row>
        <row r="143">
          <cell r="A143" t="str">
            <v>CM300</v>
          </cell>
          <cell r="B143" t="str">
            <v>CHASSIS FAULT MONITOR</v>
          </cell>
          <cell r="C143" t="str">
            <v>18</v>
          </cell>
          <cell r="F143">
            <v>350</v>
          </cell>
        </row>
        <row r="144">
          <cell r="A144" t="str">
            <v>CP7385</v>
          </cell>
          <cell r="B144" t="str">
            <v>Pushbutton for 1/4" Jack</v>
          </cell>
          <cell r="C144" t="str">
            <v>18</v>
          </cell>
          <cell r="F144">
            <v>48.13</v>
          </cell>
        </row>
        <row r="145">
          <cell r="A145" t="str">
            <v>DCA200</v>
          </cell>
          <cell r="B145" t="str">
            <v>R4K Audio 6 Pt Domeless Cntl</v>
          </cell>
          <cell r="C145" t="str">
            <v>60</v>
          </cell>
          <cell r="F145">
            <v>285.73</v>
          </cell>
        </row>
        <row r="146">
          <cell r="A146" t="str">
            <v>DCA214D</v>
          </cell>
          <cell r="B146" t="str">
            <v>R4K Audio 6 Pt Domeless Duty Controller</v>
          </cell>
          <cell r="C146" t="str">
            <v>60</v>
          </cell>
          <cell r="F146">
            <v>317.75</v>
          </cell>
        </row>
        <row r="147">
          <cell r="A147" t="str">
            <v>DCA216</v>
          </cell>
          <cell r="B147" t="str">
            <v>R4K 16 Pt Audio Domeless Controller</v>
          </cell>
          <cell r="C147" t="str">
            <v>60</v>
          </cell>
          <cell r="F147">
            <v>358.1</v>
          </cell>
        </row>
        <row r="148">
          <cell r="A148" t="str">
            <v>DCV100</v>
          </cell>
          <cell r="B148" t="str">
            <v>R4K 6 Point Visual Domeless Cntl</v>
          </cell>
          <cell r="C148" t="str">
            <v>60</v>
          </cell>
          <cell r="F148">
            <v>221.03</v>
          </cell>
        </row>
        <row r="149">
          <cell r="A149" t="str">
            <v>DCV116</v>
          </cell>
          <cell r="B149" t="str">
            <v>R4K 16 Pt Visual Domeless Cntl</v>
          </cell>
          <cell r="C149" t="str">
            <v>60</v>
          </cell>
          <cell r="F149">
            <v>319.68</v>
          </cell>
        </row>
        <row r="150">
          <cell r="A150" t="str">
            <v>DP300</v>
          </cell>
          <cell r="B150" t="str">
            <v>Dummy Plug for DIN Jacks</v>
          </cell>
          <cell r="C150" t="str">
            <v>18</v>
          </cell>
          <cell r="F150">
            <v>7.5</v>
          </cell>
        </row>
        <row r="151">
          <cell r="A151" t="str">
            <v>DP7380</v>
          </cell>
          <cell r="B151" t="str">
            <v>Dummy Plug for 1/4</v>
          </cell>
          <cell r="C151" t="str">
            <v>18</v>
          </cell>
          <cell r="F151">
            <v>7.5</v>
          </cell>
        </row>
        <row r="152">
          <cell r="A152" t="str">
            <v>DTP4401</v>
          </cell>
          <cell r="B152" t="str">
            <v>DIN-TO-PLUG ADAPTER</v>
          </cell>
          <cell r="C152" t="str">
            <v>18</v>
          </cell>
          <cell r="F152">
            <v>35.630000000000003</v>
          </cell>
        </row>
        <row r="153">
          <cell r="A153" t="str">
            <v>EMANHC</v>
          </cell>
          <cell r="B153" t="str">
            <v>HC Tech Sup/Training - One Day</v>
          </cell>
          <cell r="F153" t="str">
            <v>FQ</v>
          </cell>
        </row>
        <row r="154">
          <cell r="A154" t="str">
            <v>G4401</v>
          </cell>
          <cell r="B154" t="str">
            <v>RIV Termination Tool Kit</v>
          </cell>
          <cell r="C154" t="str">
            <v>12</v>
          </cell>
          <cell r="F154">
            <v>1798.88</v>
          </cell>
        </row>
        <row r="155">
          <cell r="A155" t="str">
            <v>HCGLSDAY</v>
          </cell>
          <cell r="B155" t="str">
            <v>Prof Srvc Go Live Support Day</v>
          </cell>
          <cell r="F155" t="str">
            <v>FQ</v>
          </cell>
        </row>
        <row r="156">
          <cell r="A156" t="str">
            <v>HCNEEDSDAY</v>
          </cell>
          <cell r="B156" t="str">
            <v>Prof Srvc Needs Assessment Day</v>
          </cell>
          <cell r="F156" t="str">
            <v>FQ</v>
          </cell>
        </row>
        <row r="157">
          <cell r="A157" t="str">
            <v>HCTRNDAY</v>
          </cell>
          <cell r="B157" t="str">
            <v>Prof Srvc Training Day</v>
          </cell>
          <cell r="F157" t="str">
            <v>FQ</v>
          </cell>
        </row>
        <row r="158">
          <cell r="A158" t="str">
            <v>HSS400</v>
          </cell>
          <cell r="B158" t="str">
            <v>R4K High Security Audio Bed St</v>
          </cell>
          <cell r="C158" t="str">
            <v>60</v>
          </cell>
          <cell r="F158">
            <v>643.25</v>
          </cell>
        </row>
        <row r="159">
          <cell r="A159" t="str">
            <v>HSS401</v>
          </cell>
          <cell r="B159" t="str">
            <v>R4K High Security Staff St</v>
          </cell>
          <cell r="C159" t="str">
            <v>60</v>
          </cell>
          <cell r="F159">
            <v>646.4</v>
          </cell>
        </row>
        <row r="160">
          <cell r="A160" t="str">
            <v>HSS433</v>
          </cell>
          <cell r="B160" t="str">
            <v>R4K High Security Push Btn St</v>
          </cell>
          <cell r="C160" t="str">
            <v>60</v>
          </cell>
          <cell r="F160">
            <v>646.4</v>
          </cell>
        </row>
        <row r="161">
          <cell r="A161" t="str">
            <v>NC2828</v>
          </cell>
          <cell r="B161" t="str">
            <v>Head-End Equipment Cabinet</v>
          </cell>
          <cell r="C161" t="str">
            <v>60</v>
          </cell>
          <cell r="F161">
            <v>1598.75</v>
          </cell>
        </row>
        <row r="162">
          <cell r="A162" t="str">
            <v>NC2JACK</v>
          </cell>
          <cell r="B162" t="str">
            <v>2 Auxiliary Alarm Station</v>
          </cell>
          <cell r="C162" t="str">
            <v>60</v>
          </cell>
          <cell r="F162">
            <v>361.13</v>
          </cell>
        </row>
        <row r="163">
          <cell r="A163" t="str">
            <v>NC4JACK</v>
          </cell>
          <cell r="B163" t="str">
            <v>Auxiliary 4 Alarm Input St</v>
          </cell>
          <cell r="C163" t="str">
            <v>60</v>
          </cell>
          <cell r="F163">
            <v>186.3</v>
          </cell>
        </row>
        <row r="164">
          <cell r="A164" t="str">
            <v>NCBACB</v>
          </cell>
          <cell r="B164" t="str">
            <v>RIV Code Blue St - Supervised</v>
          </cell>
          <cell r="C164" t="str">
            <v>60</v>
          </cell>
          <cell r="F164">
            <v>247.05</v>
          </cell>
        </row>
        <row r="165">
          <cell r="A165" t="str">
            <v>NCBBK</v>
          </cell>
          <cell r="B165" t="str">
            <v>RIV Battery Back-Up Unit</v>
          </cell>
          <cell r="C165" t="str">
            <v>60</v>
          </cell>
          <cell r="F165">
            <v>660.15</v>
          </cell>
        </row>
        <row r="166">
          <cell r="A166" t="str">
            <v>NCBED</v>
          </cell>
          <cell r="B166" t="str">
            <v>Feature Bed Receptacle - 37 Pin</v>
          </cell>
          <cell r="C166" t="str">
            <v>18</v>
          </cell>
          <cell r="F166">
            <v>128.13</v>
          </cell>
        </row>
        <row r="167">
          <cell r="A167" t="str">
            <v>NCBED5</v>
          </cell>
          <cell r="B167" t="str">
            <v>R5 Feature Bed Receptacle - 37  pin</v>
          </cell>
          <cell r="C167" t="str">
            <v>18</v>
          </cell>
          <cell r="F167">
            <v>153.75</v>
          </cell>
        </row>
        <row r="168">
          <cell r="A168" t="str">
            <v>NCBRDY</v>
          </cell>
          <cell r="B168" t="str">
            <v>RIV Cleaning Required/ Bed Ready St</v>
          </cell>
          <cell r="C168" t="str">
            <v>60</v>
          </cell>
          <cell r="F168">
            <v>194.4</v>
          </cell>
        </row>
        <row r="169">
          <cell r="A169" t="str">
            <v>NCBSD2</v>
          </cell>
          <cell r="B169" t="str">
            <v>RIV Dual Patient Station</v>
          </cell>
          <cell r="C169" t="str">
            <v>60</v>
          </cell>
          <cell r="F169">
            <v>774.9</v>
          </cell>
        </row>
        <row r="170">
          <cell r="A170" t="str">
            <v>NCBSPLIT2</v>
          </cell>
          <cell r="B170" t="str">
            <v>RIV 1 to 2 Control Splitter</v>
          </cell>
          <cell r="C170" t="str">
            <v>60</v>
          </cell>
          <cell r="F170">
            <v>83.7</v>
          </cell>
        </row>
        <row r="171">
          <cell r="A171" t="str">
            <v>NCBSS1</v>
          </cell>
          <cell r="B171" t="str">
            <v>RIV Single Patient Station</v>
          </cell>
          <cell r="C171" t="str">
            <v>60</v>
          </cell>
          <cell r="F171">
            <v>699.98</v>
          </cell>
        </row>
        <row r="172">
          <cell r="A172" t="str">
            <v>NCC37</v>
          </cell>
          <cell r="B172" t="str">
            <v>Feature Bed Cable - 8ft</v>
          </cell>
          <cell r="C172" t="str">
            <v>18</v>
          </cell>
          <cell r="F172">
            <v>156.88</v>
          </cell>
        </row>
        <row r="173">
          <cell r="A173" t="str">
            <v>NCC37RA</v>
          </cell>
          <cell r="B173" t="str">
            <v>Feature Bed Cable - Right Angle</v>
          </cell>
          <cell r="C173" t="str">
            <v>18</v>
          </cell>
          <cell r="F173">
            <v>156.88</v>
          </cell>
        </row>
        <row r="174">
          <cell r="A174" t="str">
            <v>NCCNCLST</v>
          </cell>
          <cell r="B174" t="str">
            <v>RIV Remote Cancel Station</v>
          </cell>
          <cell r="C174" t="str">
            <v>60</v>
          </cell>
          <cell r="F174">
            <v>266.63</v>
          </cell>
        </row>
        <row r="175">
          <cell r="A175" t="str">
            <v>NCCOMT2</v>
          </cell>
          <cell r="B175" t="str">
            <v>RIV S-Bus/J-Drop/CL-Drop Splitter</v>
          </cell>
          <cell r="C175" t="str">
            <v>60</v>
          </cell>
          <cell r="F175">
            <v>139.72999999999999</v>
          </cell>
        </row>
        <row r="176">
          <cell r="A176" t="str">
            <v>NCDATA</v>
          </cell>
          <cell r="B176" t="str">
            <v>RIV Data Interface Module</v>
          </cell>
          <cell r="C176" t="str">
            <v>60</v>
          </cell>
          <cell r="F176">
            <v>5396.63</v>
          </cell>
        </row>
        <row r="177">
          <cell r="A177" t="str">
            <v>NCDPB2</v>
          </cell>
          <cell r="B177" t="str">
            <v>RIV Dual Push Button St</v>
          </cell>
          <cell r="C177" t="str">
            <v>60</v>
          </cell>
          <cell r="F177">
            <v>189.68</v>
          </cell>
        </row>
        <row r="178">
          <cell r="A178" t="str">
            <v>NCDUTY</v>
          </cell>
          <cell r="B178" t="str">
            <v>RIV Duty Station</v>
          </cell>
          <cell r="C178" t="str">
            <v>60</v>
          </cell>
          <cell r="F178">
            <v>791.78</v>
          </cell>
        </row>
        <row r="179">
          <cell r="A179" t="str">
            <v>NCESDL2</v>
          </cell>
          <cell r="B179" t="str">
            <v>ENT SPKR - TV, LT 1 &amp; 2</v>
          </cell>
          <cell r="C179" t="str">
            <v>24</v>
          </cell>
          <cell r="F179">
            <v>158.68</v>
          </cell>
        </row>
        <row r="180">
          <cell r="A180" t="str">
            <v>NCESHLR</v>
          </cell>
          <cell r="B180" t="str">
            <v>Bracket Spkr Hanger NCES/NCDS</v>
          </cell>
          <cell r="C180" t="str">
            <v>18</v>
          </cell>
          <cell r="F180">
            <v>16.88</v>
          </cell>
        </row>
        <row r="181">
          <cell r="A181" t="str">
            <v>NCESSL1</v>
          </cell>
          <cell r="B181" t="str">
            <v>ENT SPKR  - TV, Light</v>
          </cell>
          <cell r="C181" t="str">
            <v>24</v>
          </cell>
          <cell r="F181">
            <v>154.94999999999999</v>
          </cell>
        </row>
        <row r="182">
          <cell r="A182" t="str">
            <v>NCESTV</v>
          </cell>
          <cell r="B182" t="str">
            <v>ENT SPKR  - TV</v>
          </cell>
          <cell r="C182" t="str">
            <v>24</v>
          </cell>
          <cell r="F182">
            <v>151.22999999999999</v>
          </cell>
        </row>
        <row r="183">
          <cell r="A183" t="str">
            <v>NCEXT</v>
          </cell>
          <cell r="B183" t="str">
            <v>RIV Console Extension Cable - 14.5ft</v>
          </cell>
          <cell r="C183" t="str">
            <v>12</v>
          </cell>
          <cell r="F183">
            <v>450.9</v>
          </cell>
        </row>
        <row r="184">
          <cell r="A184" t="str">
            <v>NCFAM</v>
          </cell>
          <cell r="B184" t="str">
            <v>RIV Fire / Auxiliary Alarm Mod</v>
          </cell>
          <cell r="C184" t="str">
            <v>60</v>
          </cell>
          <cell r="F184">
            <v>151.88</v>
          </cell>
        </row>
        <row r="185">
          <cell r="A185" t="str">
            <v>NCGCM</v>
          </cell>
          <cell r="B185" t="str">
            <v>RIV Group Control Module</v>
          </cell>
          <cell r="C185" t="str">
            <v>60</v>
          </cell>
          <cell r="F185">
            <v>6918.75</v>
          </cell>
        </row>
        <row r="186">
          <cell r="A186" t="str">
            <v>NCJBUSTESTER</v>
          </cell>
          <cell r="B186" t="str">
            <v>RIV J-bus Signal Tester</v>
          </cell>
          <cell r="C186" t="str">
            <v>60</v>
          </cell>
          <cell r="F186">
            <v>538.13</v>
          </cell>
        </row>
        <row r="187">
          <cell r="A187" t="str">
            <v>NCJDROP</v>
          </cell>
          <cell r="B187" t="str">
            <v>RIV J-BUS Interface w/ S-bus</v>
          </cell>
          <cell r="C187" t="str">
            <v>60</v>
          </cell>
          <cell r="F187">
            <v>141.75</v>
          </cell>
        </row>
        <row r="188">
          <cell r="A188" t="str">
            <v>NCJSOLO</v>
          </cell>
          <cell r="B188" t="str">
            <v>RIV J-BUS Interface no S-bus</v>
          </cell>
          <cell r="C188" t="str">
            <v>60</v>
          </cell>
          <cell r="F188">
            <v>94.5</v>
          </cell>
        </row>
        <row r="189">
          <cell r="A189" t="str">
            <v>NCLCD</v>
          </cell>
          <cell r="B189" t="str">
            <v>RIV LCD Master</v>
          </cell>
          <cell r="C189" t="str">
            <v>60</v>
          </cell>
          <cell r="F189">
            <v>6019.65</v>
          </cell>
        </row>
        <row r="190">
          <cell r="A190" t="str">
            <v>NCLED2</v>
          </cell>
          <cell r="B190" t="str">
            <v>RIV 2 LED Corridor Light</v>
          </cell>
          <cell r="C190" t="str">
            <v>60</v>
          </cell>
          <cell r="F190">
            <v>188.33</v>
          </cell>
        </row>
        <row r="191">
          <cell r="A191" t="str">
            <v>NCLED2CB</v>
          </cell>
          <cell r="B191" t="str">
            <v>RIV 2 LED Corridor Light for Code Blue</v>
          </cell>
          <cell r="C191" t="str">
            <v>60</v>
          </cell>
          <cell r="F191">
            <v>174.38</v>
          </cell>
        </row>
        <row r="192">
          <cell r="A192" t="str">
            <v>NCLED6</v>
          </cell>
          <cell r="B192" t="str">
            <v>RIV 6 LED Corridor Light</v>
          </cell>
          <cell r="C192" t="str">
            <v>60</v>
          </cell>
          <cell r="F192">
            <v>207.9</v>
          </cell>
        </row>
        <row r="193">
          <cell r="A193" t="str">
            <v>NCLV120</v>
          </cell>
          <cell r="B193" t="str">
            <v>Low Volt Lt Control - 120V</v>
          </cell>
          <cell r="C193" t="str">
            <v>18</v>
          </cell>
          <cell r="F193">
            <v>205</v>
          </cell>
        </row>
        <row r="194">
          <cell r="A194" t="str">
            <v>NCLV240</v>
          </cell>
          <cell r="B194" t="str">
            <v>Low Volt Lt Control - 240V</v>
          </cell>
          <cell r="C194" t="str">
            <v>18</v>
          </cell>
          <cell r="F194">
            <v>205</v>
          </cell>
        </row>
        <row r="195">
          <cell r="A195" t="str">
            <v>NCNSCB</v>
          </cell>
          <cell r="B195" t="str">
            <v>RIV Code Blue St</v>
          </cell>
          <cell r="C195" t="str">
            <v>60</v>
          </cell>
          <cell r="F195">
            <v>254.48</v>
          </cell>
        </row>
        <row r="196">
          <cell r="A196" t="str">
            <v>NCONBLUE</v>
          </cell>
          <cell r="B196" t="str">
            <v>RIV Connector Kit</v>
          </cell>
          <cell r="C196" t="str">
            <v>60</v>
          </cell>
          <cell r="F196">
            <v>706.05</v>
          </cell>
        </row>
        <row r="197">
          <cell r="A197" t="str">
            <v>NCPBPH</v>
          </cell>
          <cell r="B197" t="str">
            <v>RIV Single Push For Help St</v>
          </cell>
          <cell r="C197" t="str">
            <v>60</v>
          </cell>
          <cell r="F197">
            <v>177.53</v>
          </cell>
        </row>
        <row r="198">
          <cell r="A198" t="str">
            <v>NCPCS1</v>
          </cell>
          <cell r="B198" t="str">
            <v>RIV Pull Cord St</v>
          </cell>
          <cell r="C198" t="str">
            <v>60</v>
          </cell>
          <cell r="F198">
            <v>186.3</v>
          </cell>
        </row>
        <row r="199">
          <cell r="A199" t="str">
            <v>NCPROG</v>
          </cell>
          <cell r="B199" t="str">
            <v>RIV Programming Interface Module</v>
          </cell>
          <cell r="C199" t="str">
            <v>60</v>
          </cell>
          <cell r="F199">
            <v>2518.4299999999998</v>
          </cell>
        </row>
        <row r="200">
          <cell r="A200" t="str">
            <v>NCPSDSL2</v>
          </cell>
          <cell r="B200" t="str">
            <v>Digital Pillow Speaker, 2 Lts</v>
          </cell>
          <cell r="C200" t="str">
            <v>24</v>
          </cell>
          <cell r="F200">
            <v>225.63</v>
          </cell>
        </row>
        <row r="201">
          <cell r="A201" t="str">
            <v>NCPSDSTV</v>
          </cell>
          <cell r="B201" t="str">
            <v>Digital Pillow Speaker, TV</v>
          </cell>
          <cell r="C201" t="str">
            <v>24</v>
          </cell>
          <cell r="F201">
            <v>220.63</v>
          </cell>
        </row>
        <row r="202">
          <cell r="A202" t="str">
            <v>NCPSKPL2</v>
          </cell>
          <cell r="B202" t="str">
            <v>Direct Access Digital PS, 2 Lt</v>
          </cell>
          <cell r="C202" t="str">
            <v>24</v>
          </cell>
          <cell r="F202">
            <v>268.75</v>
          </cell>
        </row>
        <row r="203">
          <cell r="A203" t="str">
            <v>NCPSKPTV</v>
          </cell>
          <cell r="B203" t="str">
            <v>Direct Access Digital PS, TV</v>
          </cell>
          <cell r="C203" t="str">
            <v>24</v>
          </cell>
          <cell r="F203">
            <v>268.75</v>
          </cell>
        </row>
        <row r="204">
          <cell r="A204" t="str">
            <v>NCPWR</v>
          </cell>
          <cell r="B204" t="str">
            <v>RIV Floor Power Supply</v>
          </cell>
          <cell r="C204" t="str">
            <v>60</v>
          </cell>
          <cell r="F204">
            <v>2042.55</v>
          </cell>
        </row>
        <row r="205">
          <cell r="A205" t="str">
            <v>NCR4WARE</v>
          </cell>
          <cell r="B205" t="str">
            <v>RIV System Sftw Upgrade CD-ROM</v>
          </cell>
          <cell r="C205" t="str">
            <v>60</v>
          </cell>
          <cell r="F205">
            <v>1383.75</v>
          </cell>
        </row>
        <row r="206">
          <cell r="A206" t="str">
            <v>NCRECP</v>
          </cell>
          <cell r="B206" t="str">
            <v>RIV Console Receptacle</v>
          </cell>
          <cell r="C206" t="str">
            <v>60</v>
          </cell>
          <cell r="F206">
            <v>271.35000000000002</v>
          </cell>
        </row>
        <row r="207">
          <cell r="A207" t="str">
            <v>NCRMD2</v>
          </cell>
          <cell r="B207" t="str">
            <v>RIV Dual Relay Isolation Module</v>
          </cell>
          <cell r="C207" t="str">
            <v>60</v>
          </cell>
          <cell r="F207">
            <v>448.88</v>
          </cell>
        </row>
        <row r="208">
          <cell r="A208" t="str">
            <v>NCRMS1</v>
          </cell>
          <cell r="B208" t="str">
            <v>RIV Single Relay Isolation Module</v>
          </cell>
          <cell r="C208" t="str">
            <v>60</v>
          </cell>
          <cell r="F208">
            <v>301.73</v>
          </cell>
        </row>
        <row r="209">
          <cell r="A209" t="str">
            <v>NCS2011</v>
          </cell>
          <cell r="B209" t="str">
            <v>CONSOLE WALL RECEPTACLE (RIII/3000)</v>
          </cell>
          <cell r="C209" t="str">
            <v>18</v>
          </cell>
          <cell r="F209">
            <v>215.63</v>
          </cell>
        </row>
        <row r="210">
          <cell r="A210" t="str">
            <v>NCS2040</v>
          </cell>
          <cell r="B210" t="str">
            <v>AUXILIARY POWER SUPPLY (RIII/3000/8000)</v>
          </cell>
          <cell r="C210" t="str">
            <v>18</v>
          </cell>
          <cell r="F210">
            <v>2598.13</v>
          </cell>
        </row>
        <row r="211">
          <cell r="A211" t="str">
            <v>NCSAV</v>
          </cell>
          <cell r="B211" t="str">
            <v>DIN Cord Saver</v>
          </cell>
          <cell r="C211" t="str">
            <v>18</v>
          </cell>
          <cell r="F211">
            <v>39.380000000000003</v>
          </cell>
        </row>
        <row r="212">
          <cell r="A212" t="str">
            <v>NCSPB1</v>
          </cell>
          <cell r="B212" t="str">
            <v>RIV Single Staff Assist Station</v>
          </cell>
          <cell r="C212" t="str">
            <v>60</v>
          </cell>
          <cell r="F212">
            <v>182.25</v>
          </cell>
        </row>
        <row r="213">
          <cell r="A213" t="str">
            <v>NCSRS3</v>
          </cell>
          <cell r="B213" t="str">
            <v>RIV Staff Register Station</v>
          </cell>
          <cell r="C213" t="str">
            <v>60</v>
          </cell>
          <cell r="F213">
            <v>300.38</v>
          </cell>
        </row>
        <row r="214">
          <cell r="A214" t="str">
            <v>NCSSPLIT4</v>
          </cell>
          <cell r="B214" t="str">
            <v>RIV 1 TO 4 Sub-station Splitter</v>
          </cell>
          <cell r="C214" t="str">
            <v>60</v>
          </cell>
          <cell r="F214">
            <v>85.73</v>
          </cell>
        </row>
        <row r="215">
          <cell r="A215" t="str">
            <v>NCSTAFF</v>
          </cell>
          <cell r="B215" t="str">
            <v>RIV Staff Station</v>
          </cell>
          <cell r="C215" t="str">
            <v>60</v>
          </cell>
          <cell r="F215">
            <v>665.55</v>
          </cell>
        </row>
        <row r="216">
          <cell r="A216" t="str">
            <v>NCTSM</v>
          </cell>
          <cell r="B216" t="str">
            <v>RIV Touchscreen Master</v>
          </cell>
          <cell r="C216" t="str">
            <v>60</v>
          </cell>
          <cell r="F216">
            <v>15118.75</v>
          </cell>
        </row>
        <row r="217">
          <cell r="A217" t="str">
            <v>NCTSPLIT3</v>
          </cell>
          <cell r="B217" t="str">
            <v>RIV Control / Sub-station Splitter</v>
          </cell>
          <cell r="C217" t="str">
            <v>60</v>
          </cell>
          <cell r="F217">
            <v>141.08000000000001</v>
          </cell>
        </row>
        <row r="218">
          <cell r="A218" t="str">
            <v>NCTVD2</v>
          </cell>
          <cell r="B218" t="str">
            <v>Dual Bed Digtal TV Isolation Module</v>
          </cell>
          <cell r="C218" t="str">
            <v>60</v>
          </cell>
          <cell r="F218">
            <v>138.38</v>
          </cell>
        </row>
        <row r="219">
          <cell r="A219" t="str">
            <v>NCTVS1</v>
          </cell>
          <cell r="B219" t="str">
            <v>Single Bed Digtal TV Isolation Module</v>
          </cell>
          <cell r="C219" t="str">
            <v>60</v>
          </cell>
          <cell r="F219">
            <v>87.75</v>
          </cell>
        </row>
        <row r="220">
          <cell r="A220" t="str">
            <v>NCUINT</v>
          </cell>
          <cell r="B220" t="str">
            <v>RIV Universal Interface Mod</v>
          </cell>
          <cell r="C220" t="str">
            <v>60</v>
          </cell>
          <cell r="F220">
            <v>741.83</v>
          </cell>
        </row>
        <row r="221">
          <cell r="A221" t="str">
            <v>NCUS1</v>
          </cell>
          <cell r="B221" t="str">
            <v>RIV Non-Audio Universal Station Mod</v>
          </cell>
          <cell r="C221" t="str">
            <v>60</v>
          </cell>
          <cell r="F221">
            <v>313.88</v>
          </cell>
        </row>
        <row r="222">
          <cell r="A222" t="str">
            <v>NCWALL</v>
          </cell>
          <cell r="B222" t="str">
            <v>RIV Wall Mount Kit for NCLCD</v>
          </cell>
          <cell r="C222" t="str">
            <v>60</v>
          </cell>
          <cell r="F222">
            <v>502.2</v>
          </cell>
        </row>
        <row r="223">
          <cell r="A223" t="str">
            <v>NCWPK</v>
          </cell>
          <cell r="B223" t="str">
            <v>Waterproofing Kit for RIV Sub-station</v>
          </cell>
          <cell r="C223" t="str">
            <v>18</v>
          </cell>
          <cell r="F223">
            <v>37.799999999999997</v>
          </cell>
        </row>
        <row r="224">
          <cell r="A224" t="str">
            <v>NCXBUSTESTER</v>
          </cell>
          <cell r="B224" t="str">
            <v>RIV X-bus Signal Tester</v>
          </cell>
          <cell r="C224" t="str">
            <v>60</v>
          </cell>
          <cell r="F224">
            <v>296.33</v>
          </cell>
        </row>
        <row r="225">
          <cell r="A225" t="str">
            <v>PM300</v>
          </cell>
          <cell r="B225" t="str">
            <v>POWER FAULT MONITOR</v>
          </cell>
          <cell r="C225" t="str">
            <v>18</v>
          </cell>
          <cell r="F225">
            <v>323.13</v>
          </cell>
        </row>
        <row r="226">
          <cell r="A226" t="str">
            <v>R4K11V</v>
          </cell>
          <cell r="B226" t="str">
            <v>R4K Visual Single Call St</v>
          </cell>
          <cell r="C226" t="str">
            <v>60</v>
          </cell>
          <cell r="F226">
            <v>76.78</v>
          </cell>
        </row>
        <row r="227">
          <cell r="A227" t="str">
            <v>R4K12A</v>
          </cell>
          <cell r="B227" t="str">
            <v>R4K Audio Single Call St</v>
          </cell>
          <cell r="C227" t="str">
            <v>60</v>
          </cell>
          <cell r="F227">
            <v>84</v>
          </cell>
        </row>
        <row r="228">
          <cell r="A228" t="str">
            <v>R4K12AHZ</v>
          </cell>
          <cell r="B228" t="str">
            <v>R4K Horizontal Audio Single Call St</v>
          </cell>
          <cell r="C228" t="str">
            <v>60</v>
          </cell>
          <cell r="F228">
            <v>86.63</v>
          </cell>
        </row>
        <row r="229">
          <cell r="A229" t="str">
            <v>R4K13VA</v>
          </cell>
          <cell r="B229" t="str">
            <v>R4K Enhanced Audio Single Call St</v>
          </cell>
          <cell r="C229" t="str">
            <v>60</v>
          </cell>
          <cell r="F229">
            <v>168</v>
          </cell>
        </row>
        <row r="230">
          <cell r="A230" t="str">
            <v>R4K13VAHZ</v>
          </cell>
          <cell r="B230" t="str">
            <v>R4K Horizontal Enhanced Audio Single Call St</v>
          </cell>
          <cell r="C230" t="str">
            <v>60</v>
          </cell>
          <cell r="F230">
            <v>170.63</v>
          </cell>
        </row>
        <row r="231">
          <cell r="A231" t="str">
            <v>R4K14SA</v>
          </cell>
          <cell r="B231" t="str">
            <v>R4K Single Call St - w/Emer</v>
          </cell>
          <cell r="C231" t="str">
            <v>60</v>
          </cell>
          <cell r="F231">
            <v>108.28</v>
          </cell>
        </row>
        <row r="232">
          <cell r="A232" t="str">
            <v>R4K15V</v>
          </cell>
          <cell r="B232" t="str">
            <v>R4K SLIM 1/4" Jack / Button St</v>
          </cell>
          <cell r="C232" t="str">
            <v>60</v>
          </cell>
          <cell r="F232">
            <v>89.05</v>
          </cell>
        </row>
        <row r="233">
          <cell r="A233" t="str">
            <v>R4K16LV</v>
          </cell>
          <cell r="B233" t="str">
            <v>R4K Sgl Visual Light Control Call St</v>
          </cell>
          <cell r="C233" t="str">
            <v>60</v>
          </cell>
          <cell r="F233">
            <v>135.85</v>
          </cell>
        </row>
        <row r="234">
          <cell r="A234" t="str">
            <v>R4K17V</v>
          </cell>
          <cell r="B234" t="str">
            <v>R4K SLIM Enh Single Call St</v>
          </cell>
          <cell r="C234" t="str">
            <v>60</v>
          </cell>
          <cell r="F234">
            <v>167.85</v>
          </cell>
        </row>
        <row r="235">
          <cell r="A235" t="str">
            <v>R4K21V</v>
          </cell>
          <cell r="B235" t="str">
            <v>R4K Dual Visual Call St</v>
          </cell>
          <cell r="C235" t="str">
            <v>60</v>
          </cell>
          <cell r="F235">
            <v>102.38</v>
          </cell>
        </row>
        <row r="236">
          <cell r="A236" t="str">
            <v>R4K22A</v>
          </cell>
          <cell r="B236" t="str">
            <v>R4K Dual Audio Call St</v>
          </cell>
          <cell r="C236" t="str">
            <v>60</v>
          </cell>
          <cell r="F236">
            <v>110.25</v>
          </cell>
        </row>
        <row r="237">
          <cell r="A237" t="str">
            <v>R4K23VA</v>
          </cell>
          <cell r="B237" t="str">
            <v>R4K Enhanced Dual Audio Call St</v>
          </cell>
          <cell r="C237" t="str">
            <v>60</v>
          </cell>
          <cell r="F237">
            <v>210.65</v>
          </cell>
        </row>
        <row r="238">
          <cell r="A238" t="str">
            <v>R4K2JACK</v>
          </cell>
          <cell r="B238" t="str">
            <v>R4K SLIM Dual 1/4" Jack St</v>
          </cell>
          <cell r="C238" t="str">
            <v>60</v>
          </cell>
          <cell r="F238">
            <v>96.1</v>
          </cell>
        </row>
        <row r="239">
          <cell r="A239" t="str">
            <v>R4K4020</v>
          </cell>
          <cell r="B239" t="str">
            <v>R4K LCD Console</v>
          </cell>
          <cell r="C239" t="str">
            <v>60</v>
          </cell>
          <cell r="F239">
            <v>1476</v>
          </cell>
        </row>
        <row r="240">
          <cell r="A240" t="str">
            <v>R4KANN</v>
          </cell>
          <cell r="B240" t="str">
            <v>R4K Annunciator Panel</v>
          </cell>
          <cell r="C240" t="str">
            <v>60</v>
          </cell>
          <cell r="F240">
            <v>955.83</v>
          </cell>
        </row>
        <row r="241">
          <cell r="A241" t="str">
            <v>R4KBK400</v>
          </cell>
          <cell r="B241" t="str">
            <v>R4K Battery Back-up Kit</v>
          </cell>
          <cell r="C241" t="str">
            <v>60</v>
          </cell>
          <cell r="F241">
            <v>492</v>
          </cell>
        </row>
        <row r="242">
          <cell r="A242" t="str">
            <v>R4KCAL</v>
          </cell>
          <cell r="B242" t="str">
            <v>R4K Call Assurance Light</v>
          </cell>
          <cell r="C242" t="str">
            <v>60</v>
          </cell>
          <cell r="F242">
            <v>73.680000000000007</v>
          </cell>
        </row>
        <row r="243">
          <cell r="A243" t="str">
            <v>R4KCB12</v>
          </cell>
          <cell r="B243" t="str">
            <v>R4K Code Button Station</v>
          </cell>
          <cell r="C243" t="str">
            <v>60</v>
          </cell>
          <cell r="F243">
            <v>80.73</v>
          </cell>
        </row>
        <row r="244">
          <cell r="A244" t="str">
            <v>R4KCB13</v>
          </cell>
          <cell r="B244" t="str">
            <v>R4K SLIM Code Button St</v>
          </cell>
          <cell r="C244" t="str">
            <v>60</v>
          </cell>
          <cell r="F244">
            <v>81.349999999999994</v>
          </cell>
        </row>
        <row r="245">
          <cell r="A245" t="str">
            <v>R4KCNCL</v>
          </cell>
          <cell r="B245" t="str">
            <v>R4K Cancel Station</v>
          </cell>
          <cell r="C245" t="str">
            <v>60</v>
          </cell>
          <cell r="F245">
            <v>68.25</v>
          </cell>
        </row>
        <row r="246">
          <cell r="A246" t="str">
            <v>R4KCONN6</v>
          </cell>
          <cell r="B246" t="str">
            <v>R4K 6-pin Connectors - 100</v>
          </cell>
          <cell r="C246" t="str">
            <v>12</v>
          </cell>
          <cell r="F246">
            <v>382.45</v>
          </cell>
        </row>
        <row r="247">
          <cell r="A247" t="str">
            <v>R4KCONN8</v>
          </cell>
          <cell r="B247" t="str">
            <v>R4K 8-pin Connectors - 100</v>
          </cell>
          <cell r="C247" t="str">
            <v>12</v>
          </cell>
          <cell r="F247">
            <v>407.45</v>
          </cell>
        </row>
        <row r="248">
          <cell r="A248" t="str">
            <v>R4KCRIMP</v>
          </cell>
          <cell r="B248" t="str">
            <v>R4K Crimping Tool</v>
          </cell>
          <cell r="C248" t="str">
            <v>12</v>
          </cell>
          <cell r="F248">
            <v>78.430000000000007</v>
          </cell>
        </row>
        <row r="249">
          <cell r="A249" t="str">
            <v>R4KCSC</v>
          </cell>
          <cell r="B249" t="str">
            <v>R4K Clear Station Cover</v>
          </cell>
          <cell r="C249" t="str">
            <v>60</v>
          </cell>
          <cell r="F249">
            <v>57.38</v>
          </cell>
        </row>
        <row r="250">
          <cell r="A250" t="str">
            <v>R4KDEMOSL</v>
          </cell>
          <cell r="B250" t="str">
            <v>R4K Demonstration Unit w/SLIM Panel</v>
          </cell>
          <cell r="C250" t="str">
            <v>12</v>
          </cell>
          <cell r="F250">
            <v>11031.58</v>
          </cell>
        </row>
        <row r="251">
          <cell r="A251" t="str">
            <v>R4KDLC2</v>
          </cell>
          <cell r="B251" t="str">
            <v>R4K Dual Light Control Mod</v>
          </cell>
          <cell r="C251" t="str">
            <v>60</v>
          </cell>
          <cell r="F251">
            <v>149.18</v>
          </cell>
        </row>
        <row r="252">
          <cell r="A252" t="str">
            <v>R4KDM22</v>
          </cell>
          <cell r="B252" t="str">
            <v>R4K Desk Mount Kit</v>
          </cell>
          <cell r="C252" t="str">
            <v>60</v>
          </cell>
          <cell r="F252">
            <v>126.88</v>
          </cell>
        </row>
        <row r="253">
          <cell r="A253" t="str">
            <v>R4KDSB</v>
          </cell>
          <cell r="B253" t="str">
            <v>R4K DIN Station Bracket</v>
          </cell>
          <cell r="C253" t="str">
            <v>60</v>
          </cell>
          <cell r="F253">
            <v>30.63</v>
          </cell>
        </row>
        <row r="254">
          <cell r="A254" t="str">
            <v>R4KDTY2</v>
          </cell>
          <cell r="B254" t="str">
            <v>R4K SLIM Duty St</v>
          </cell>
          <cell r="C254" t="str">
            <v>60</v>
          </cell>
          <cell r="F254">
            <v>117.88</v>
          </cell>
        </row>
        <row r="255">
          <cell r="A255" t="str">
            <v>R4KDY</v>
          </cell>
          <cell r="B255" t="str">
            <v>R4K Duty Station</v>
          </cell>
          <cell r="C255" t="str">
            <v>60</v>
          </cell>
          <cell r="F255">
            <v>118.13</v>
          </cell>
        </row>
        <row r="256">
          <cell r="A256" t="str">
            <v>R4KESR</v>
          </cell>
          <cell r="B256" t="str">
            <v>R4K Emer/ Staff Register St</v>
          </cell>
          <cell r="C256" t="str">
            <v>60</v>
          </cell>
          <cell r="F256">
            <v>86.63</v>
          </cell>
        </row>
        <row r="257">
          <cell r="A257" t="str">
            <v>R4KFAM</v>
          </cell>
          <cell r="B257" t="str">
            <v>R4K Fire/Auxiliary Module</v>
          </cell>
          <cell r="C257" t="str">
            <v>60</v>
          </cell>
          <cell r="F257">
            <v>113.48</v>
          </cell>
        </row>
        <row r="258">
          <cell r="A258" t="str">
            <v>R4KFB1</v>
          </cell>
          <cell r="B258" t="str">
            <v>R4K Feature Bed Interface</v>
          </cell>
          <cell r="C258" t="str">
            <v>60</v>
          </cell>
          <cell r="F258">
            <v>151.19999999999999</v>
          </cell>
        </row>
        <row r="259">
          <cell r="A259" t="str">
            <v>R4KGRD</v>
          </cell>
          <cell r="B259" t="str">
            <v>R4K Station Guard &amp; Strain Relief</v>
          </cell>
          <cell r="C259" t="str">
            <v>60</v>
          </cell>
          <cell r="F259">
            <v>192.5</v>
          </cell>
        </row>
        <row r="260">
          <cell r="A260" t="str">
            <v>R4KHVK</v>
          </cell>
          <cell r="B260" t="str">
            <v>R4K 250V Kit for NC2828</v>
          </cell>
          <cell r="C260" t="str">
            <v>0</v>
          </cell>
          <cell r="F260">
            <v>281.25</v>
          </cell>
        </row>
        <row r="261">
          <cell r="A261" t="str">
            <v>R4KKBS</v>
          </cell>
          <cell r="B261" t="str">
            <v>R4K K-bus Splitter</v>
          </cell>
          <cell r="C261" t="str">
            <v>60</v>
          </cell>
          <cell r="F261">
            <v>44</v>
          </cell>
        </row>
        <row r="262">
          <cell r="A262" t="str">
            <v>R4KKBSP</v>
          </cell>
          <cell r="B262" t="str">
            <v>R4K K-bus Splitter - with Pwr</v>
          </cell>
          <cell r="C262" t="str">
            <v>60</v>
          </cell>
          <cell r="F262">
            <v>47.4</v>
          </cell>
        </row>
        <row r="263">
          <cell r="A263" t="str">
            <v>R4KMQC</v>
          </cell>
          <cell r="B263" t="str">
            <v>R4K Marquee Controller</v>
          </cell>
          <cell r="C263" t="str">
            <v>60</v>
          </cell>
          <cell r="F263">
            <v>562.48</v>
          </cell>
        </row>
        <row r="264">
          <cell r="A264" t="str">
            <v>R4KMST</v>
          </cell>
          <cell r="B264" t="str">
            <v>R4K Marquee Speaker St w/Mute</v>
          </cell>
          <cell r="C264" t="str">
            <v>60</v>
          </cell>
          <cell r="F264">
            <v>130.6</v>
          </cell>
        </row>
        <row r="265">
          <cell r="A265" t="str">
            <v>R4KNIM</v>
          </cell>
          <cell r="B265" t="str">
            <v>R4K Network Interface Module</v>
          </cell>
          <cell r="C265" t="str">
            <v>60</v>
          </cell>
          <cell r="F265">
            <v>2391.2800000000002</v>
          </cell>
        </row>
        <row r="266">
          <cell r="A266" t="str">
            <v>R4KOUT4R</v>
          </cell>
          <cell r="B266" t="str">
            <v>R4K Visual Relay Output Control</v>
          </cell>
          <cell r="C266" t="str">
            <v>60</v>
          </cell>
          <cell r="F266">
            <v>85.43</v>
          </cell>
        </row>
        <row r="267">
          <cell r="A267" t="str">
            <v>R4KOUT4S</v>
          </cell>
          <cell r="B267" t="str">
            <v>R4K Audio Solid State Relay Output Control</v>
          </cell>
          <cell r="C267" t="str">
            <v>60</v>
          </cell>
          <cell r="F267">
            <v>102</v>
          </cell>
        </row>
        <row r="268">
          <cell r="A268" t="str">
            <v>R4KPA25</v>
          </cell>
          <cell r="B268" t="str">
            <v>R4K Paging Amplifier - 25 Watt</v>
          </cell>
          <cell r="C268" t="str">
            <v>60</v>
          </cell>
          <cell r="F268">
            <v>601.54999999999995</v>
          </cell>
        </row>
        <row r="269">
          <cell r="A269" t="str">
            <v>R4KPB11</v>
          </cell>
          <cell r="B269" t="str">
            <v>R4K Push  for Help Button St</v>
          </cell>
          <cell r="C269" t="str">
            <v>60</v>
          </cell>
          <cell r="F269">
            <v>75.48</v>
          </cell>
        </row>
        <row r="270">
          <cell r="A270" t="str">
            <v>R4KPB12</v>
          </cell>
          <cell r="B270" t="str">
            <v>R4K SLIM Single Button St</v>
          </cell>
          <cell r="C270" t="str">
            <v>60</v>
          </cell>
          <cell r="F270">
            <v>76.23</v>
          </cell>
        </row>
        <row r="271">
          <cell r="A271" t="str">
            <v>R4KPB22</v>
          </cell>
          <cell r="B271" t="str">
            <v>R4K Dual Push Button St</v>
          </cell>
          <cell r="C271" t="str">
            <v>60</v>
          </cell>
          <cell r="F271">
            <v>92.53</v>
          </cell>
        </row>
        <row r="272">
          <cell r="A272" t="str">
            <v>R4KPB23</v>
          </cell>
          <cell r="B272" t="str">
            <v>R4K SLIM Dual Button w/ Code St</v>
          </cell>
          <cell r="C272" t="str">
            <v>60</v>
          </cell>
          <cell r="F272">
            <v>89.7</v>
          </cell>
        </row>
        <row r="273">
          <cell r="A273" t="str">
            <v>R4KPB44</v>
          </cell>
          <cell r="B273" t="str">
            <v>R4K Four Button Status Station</v>
          </cell>
          <cell r="C273" t="str">
            <v>60</v>
          </cell>
          <cell r="F273">
            <v>105.65</v>
          </cell>
        </row>
        <row r="274">
          <cell r="A274" t="str">
            <v>R4KPC10</v>
          </cell>
          <cell r="B274" t="str">
            <v>R4K Pull Cord St</v>
          </cell>
          <cell r="C274" t="str">
            <v>60</v>
          </cell>
          <cell r="F274">
            <v>70.23</v>
          </cell>
        </row>
        <row r="275">
          <cell r="A275" t="str">
            <v>R4KPC10S</v>
          </cell>
          <cell r="B275" t="str">
            <v>R4K Pull Cord St Spanish</v>
          </cell>
          <cell r="C275" t="str">
            <v>60</v>
          </cell>
          <cell r="F275">
            <v>70.23</v>
          </cell>
        </row>
        <row r="276">
          <cell r="A276" t="str">
            <v>R4KPC11</v>
          </cell>
          <cell r="B276" t="str">
            <v>R4K SLIM Pull Cord St</v>
          </cell>
          <cell r="C276" t="str">
            <v>60</v>
          </cell>
          <cell r="F276">
            <v>68.55</v>
          </cell>
        </row>
        <row r="277">
          <cell r="A277" t="str">
            <v>R4KPIP</v>
          </cell>
          <cell r="B277" t="str">
            <v>R4K Peripheral Interface Port</v>
          </cell>
          <cell r="C277" t="str">
            <v>60</v>
          </cell>
          <cell r="F277">
            <v>2417.4</v>
          </cell>
        </row>
        <row r="278">
          <cell r="A278" t="str">
            <v>R4KPLI</v>
          </cell>
          <cell r="B278" t="str">
            <v>R4K Phone Line Interface</v>
          </cell>
          <cell r="C278" t="str">
            <v>60</v>
          </cell>
          <cell r="F278">
            <v>3136.5</v>
          </cell>
        </row>
        <row r="279">
          <cell r="A279" t="str">
            <v>R4KPR400</v>
          </cell>
          <cell r="B279" t="str">
            <v>R4K Power Supply</v>
          </cell>
          <cell r="C279" t="str">
            <v>60</v>
          </cell>
          <cell r="F279">
            <v>689.33</v>
          </cell>
        </row>
        <row r="280">
          <cell r="A280" t="str">
            <v>R4KRECP</v>
          </cell>
          <cell r="B280" t="str">
            <v>R4K Console Receptacle</v>
          </cell>
          <cell r="C280" t="str">
            <v>60</v>
          </cell>
          <cell r="F280">
            <v>158.1</v>
          </cell>
        </row>
        <row r="281">
          <cell r="A281" t="str">
            <v>R4KRSPIP</v>
          </cell>
          <cell r="B281" t="str">
            <v>R4K Reporting Software Interface w/ Software</v>
          </cell>
          <cell r="C281" t="str">
            <v>60</v>
          </cell>
          <cell r="F281">
            <v>6665.08</v>
          </cell>
        </row>
        <row r="282">
          <cell r="A282" t="str">
            <v>R4KSAR</v>
          </cell>
          <cell r="B282" t="str">
            <v>R4K SLIM Dual Button St</v>
          </cell>
          <cell r="C282" t="str">
            <v>60</v>
          </cell>
          <cell r="F282">
            <v>84.58</v>
          </cell>
        </row>
        <row r="283">
          <cell r="A283" t="str">
            <v>R4KSLC1</v>
          </cell>
          <cell r="B283" t="str">
            <v>R4K Single Light Control Mod</v>
          </cell>
          <cell r="C283" t="str">
            <v>60</v>
          </cell>
          <cell r="F283">
            <v>80.98</v>
          </cell>
        </row>
        <row r="284">
          <cell r="A284" t="str">
            <v>R4KSPA</v>
          </cell>
          <cell r="B284" t="str">
            <v>R4K Serial Peripheral Adapter</v>
          </cell>
          <cell r="C284" t="str">
            <v>60</v>
          </cell>
          <cell r="F284">
            <v>444.35</v>
          </cell>
        </row>
        <row r="285">
          <cell r="A285" t="str">
            <v>R4KSPK</v>
          </cell>
          <cell r="B285" t="str">
            <v>R4K SLIM Speaker Module</v>
          </cell>
          <cell r="C285" t="str">
            <v>60</v>
          </cell>
          <cell r="F285">
            <v>27.55</v>
          </cell>
        </row>
        <row r="286">
          <cell r="A286" t="str">
            <v>R4KSR1</v>
          </cell>
          <cell r="B286" t="str">
            <v>R4K Staff Register St</v>
          </cell>
          <cell r="C286" t="str">
            <v>60</v>
          </cell>
          <cell r="F286">
            <v>63.65</v>
          </cell>
        </row>
        <row r="287">
          <cell r="A287" t="str">
            <v>R4KSS</v>
          </cell>
          <cell r="B287" t="str">
            <v>R4K Staff  Station</v>
          </cell>
          <cell r="C287" t="str">
            <v>60</v>
          </cell>
          <cell r="F287">
            <v>84.65</v>
          </cell>
        </row>
        <row r="288">
          <cell r="A288" t="str">
            <v>R4KSTAC</v>
          </cell>
          <cell r="B288" t="str">
            <v>R4K Test Adapter Cables</v>
          </cell>
          <cell r="C288" t="str">
            <v>60</v>
          </cell>
          <cell r="F288">
            <v>102.5</v>
          </cell>
        </row>
        <row r="289">
          <cell r="A289" t="str">
            <v>R4KSTR</v>
          </cell>
          <cell r="B289" t="str">
            <v>R4K Strain Relief Kit</v>
          </cell>
          <cell r="C289" t="str">
            <v>60</v>
          </cell>
          <cell r="F289">
            <v>44.63</v>
          </cell>
        </row>
        <row r="290">
          <cell r="A290" t="str">
            <v>R4KTMB</v>
          </cell>
          <cell r="B290" t="str">
            <v>R4K K-Bus Termination Board</v>
          </cell>
          <cell r="C290" t="str">
            <v>60</v>
          </cell>
          <cell r="F290">
            <v>128.13</v>
          </cell>
        </row>
        <row r="291">
          <cell r="A291" t="str">
            <v>R4KTVA</v>
          </cell>
          <cell r="B291" t="str">
            <v>R4K TV Adaptor Kit Qty 10</v>
          </cell>
          <cell r="C291" t="str">
            <v>60</v>
          </cell>
          <cell r="F291">
            <v>59.93</v>
          </cell>
        </row>
        <row r="292">
          <cell r="A292" t="str">
            <v>R4KTVR1</v>
          </cell>
          <cell r="B292" t="str">
            <v>R4K Digital TV Isolation Module</v>
          </cell>
          <cell r="C292" t="str">
            <v>60</v>
          </cell>
          <cell r="F292">
            <v>62.15</v>
          </cell>
        </row>
        <row r="293">
          <cell r="A293" t="str">
            <v>R4KWARE</v>
          </cell>
          <cell r="B293" t="str">
            <v>R4K System Software CD-ROM</v>
          </cell>
          <cell r="C293" t="str">
            <v>60</v>
          </cell>
          <cell r="F293">
            <v>1359.15</v>
          </cell>
        </row>
        <row r="294">
          <cell r="A294" t="str">
            <v>R4KWM11</v>
          </cell>
          <cell r="B294" t="str">
            <v>R4K Console Wall Mount Kit</v>
          </cell>
          <cell r="C294" t="str">
            <v>60</v>
          </cell>
          <cell r="F294">
            <v>287.52999999999997</v>
          </cell>
        </row>
        <row r="295">
          <cell r="A295" t="str">
            <v>R4KWM22</v>
          </cell>
          <cell r="B295" t="str">
            <v>R4KANN Wall Mount Kit</v>
          </cell>
          <cell r="C295" t="str">
            <v>60</v>
          </cell>
          <cell r="F295">
            <v>288.93</v>
          </cell>
        </row>
        <row r="296">
          <cell r="A296" t="str">
            <v>R4KXBA</v>
          </cell>
          <cell r="B296" t="str">
            <v>R4K X-bus Adapter</v>
          </cell>
          <cell r="C296" t="str">
            <v>60</v>
          </cell>
          <cell r="F296">
            <v>8429.0300000000007</v>
          </cell>
        </row>
        <row r="297">
          <cell r="A297" t="str">
            <v>RAM1</v>
          </cell>
          <cell r="B297" t="str">
            <v>RELAY MODULE</v>
          </cell>
          <cell r="C297" t="str">
            <v>18</v>
          </cell>
          <cell r="F297">
            <v>36.880000000000003</v>
          </cell>
        </row>
        <row r="298">
          <cell r="A298" t="str">
            <v>RIM100</v>
          </cell>
          <cell r="B298" t="str">
            <v>Relay Isolation Module</v>
          </cell>
          <cell r="C298" t="str">
            <v>18</v>
          </cell>
          <cell r="F298">
            <v>101.25</v>
          </cell>
        </row>
        <row r="299">
          <cell r="A299" t="str">
            <v>RS505</v>
          </cell>
          <cell r="B299" t="str">
            <v>SPEAKER ADAPTER MODULE</v>
          </cell>
          <cell r="C299" t="str">
            <v>18</v>
          </cell>
          <cell r="F299">
            <v>66.25</v>
          </cell>
        </row>
        <row r="300">
          <cell r="A300" t="str">
            <v>TCCKINFM</v>
          </cell>
          <cell r="B300" t="str">
            <v>CLOCK INTERFACE MODULE</v>
          </cell>
          <cell r="C300" t="str">
            <v>60</v>
          </cell>
          <cell r="F300">
            <v>635</v>
          </cell>
        </row>
        <row r="301">
          <cell r="A301" t="str">
            <v>WAC13S</v>
          </cell>
          <cell r="B301" t="str">
            <v>13" Wired Analog Clock</v>
          </cell>
          <cell r="C301" t="str">
            <v>60</v>
          </cell>
          <cell r="F301">
            <v>186</v>
          </cell>
        </row>
        <row r="302">
          <cell r="A302" t="str">
            <v>WAC16L</v>
          </cell>
          <cell r="B302" t="str">
            <v>16" Wired Analog Clock</v>
          </cell>
          <cell r="C302" t="str">
            <v>60</v>
          </cell>
          <cell r="F302">
            <v>284</v>
          </cell>
        </row>
        <row r="303">
          <cell r="A303" t="str">
            <v>WCA1312AC</v>
          </cell>
          <cell r="B303" t="str">
            <v>13IN WIRELESS ANALOG 12HR CLK 24VAC</v>
          </cell>
          <cell r="C303" t="str">
            <v>60</v>
          </cell>
          <cell r="F303">
            <v>310</v>
          </cell>
        </row>
        <row r="304">
          <cell r="A304" t="str">
            <v>WCA1312B</v>
          </cell>
          <cell r="B304" t="str">
            <v>13IN WIRELESS ANALOG 12HR CLK BAT</v>
          </cell>
          <cell r="C304" t="str">
            <v>60</v>
          </cell>
          <cell r="F304">
            <v>244.25</v>
          </cell>
        </row>
        <row r="305">
          <cell r="A305" t="str">
            <v>WCA1324AC</v>
          </cell>
          <cell r="B305" t="str">
            <v>13IN WIRELESS ANALOG 24HR CLK 24VAC</v>
          </cell>
          <cell r="C305" t="str">
            <v>60</v>
          </cell>
          <cell r="F305">
            <v>310</v>
          </cell>
        </row>
        <row r="306">
          <cell r="A306" t="str">
            <v>WCA1324B</v>
          </cell>
          <cell r="B306" t="str">
            <v>13IN WIRELESS ANALOG 24HR CLK BAT</v>
          </cell>
          <cell r="C306" t="str">
            <v>60</v>
          </cell>
          <cell r="F306">
            <v>244.25</v>
          </cell>
        </row>
        <row r="307">
          <cell r="A307" t="str">
            <v>WCA1612AC</v>
          </cell>
          <cell r="B307" t="str">
            <v>16IN WIRELESS ANLG 12HR CLK 24VAC</v>
          </cell>
          <cell r="C307" t="str">
            <v>60</v>
          </cell>
          <cell r="F307">
            <v>372.5</v>
          </cell>
        </row>
        <row r="308">
          <cell r="A308" t="str">
            <v>WCA1612B</v>
          </cell>
          <cell r="B308" t="str">
            <v>16IN WIRELESS ANALOG 12HR CLK BAT</v>
          </cell>
          <cell r="C308" t="str">
            <v>60</v>
          </cell>
          <cell r="F308">
            <v>335</v>
          </cell>
        </row>
        <row r="309">
          <cell r="A309" t="str">
            <v>WCA1624AC</v>
          </cell>
          <cell r="B309" t="str">
            <v>16IN WIRELESS ANALOG 24HR CLK 24VAC</v>
          </cell>
          <cell r="C309" t="str">
            <v>60</v>
          </cell>
          <cell r="F309">
            <v>372.5</v>
          </cell>
        </row>
        <row r="310">
          <cell r="A310" t="str">
            <v>WCA1624B</v>
          </cell>
          <cell r="B310" t="str">
            <v>16IN WIRELESS ANALOG 24HR CLK BAT</v>
          </cell>
          <cell r="C310" t="str">
            <v>60</v>
          </cell>
          <cell r="F310">
            <v>335</v>
          </cell>
        </row>
        <row r="311">
          <cell r="A311" t="str">
            <v>WCAMC2</v>
          </cell>
          <cell r="B311" t="str">
            <v>Ceil-mnt Double-face 13IN ANALOG KIT</v>
          </cell>
          <cell r="C311" t="str">
            <v>60</v>
          </cell>
          <cell r="F311">
            <v>165</v>
          </cell>
        </row>
        <row r="312">
          <cell r="A312" t="str">
            <v>WCAMW2</v>
          </cell>
          <cell r="B312" t="str">
            <v>WALL-MNT DOUBLE-FACE 13" ANALOG KIT</v>
          </cell>
          <cell r="C312" t="str">
            <v>60</v>
          </cell>
          <cell r="F312">
            <v>165</v>
          </cell>
        </row>
        <row r="313">
          <cell r="A313" t="str">
            <v>WCANA13WG</v>
          </cell>
          <cell r="B313" t="str">
            <v>13IN Wirelss Anlg Clk Wire Grd</v>
          </cell>
          <cell r="C313" t="str">
            <v>60</v>
          </cell>
          <cell r="F313">
            <v>167.5</v>
          </cell>
        </row>
        <row r="314">
          <cell r="A314" t="str">
            <v>WCANA16WG</v>
          </cell>
          <cell r="B314" t="str">
            <v>16IN Wirelss Anlg Clk Wire Grd</v>
          </cell>
          <cell r="C314" t="str">
            <v>60</v>
          </cell>
          <cell r="F314">
            <v>207.5</v>
          </cell>
        </row>
        <row r="315">
          <cell r="A315" t="str">
            <v>WCANAHB</v>
          </cell>
          <cell r="B315" t="str">
            <v>Analog Clock Hanger Bracket (10-PACK)</v>
          </cell>
          <cell r="C315" t="str">
            <v>60</v>
          </cell>
          <cell r="F315">
            <v>62.5</v>
          </cell>
        </row>
        <row r="316">
          <cell r="A316" t="str">
            <v>WCANAHBRF</v>
          </cell>
          <cell r="B316" t="str">
            <v>Simplex Anlg Clk Hanger Brkt</v>
          </cell>
          <cell r="C316" t="str">
            <v>60</v>
          </cell>
          <cell r="F316">
            <v>11.75</v>
          </cell>
        </row>
        <row r="317">
          <cell r="A317" t="str">
            <v>WCD254R</v>
          </cell>
          <cell r="B317" t="str">
            <v>WRLSS DIG CLK 2.5 IN 4 DIG RED</v>
          </cell>
          <cell r="C317" t="str">
            <v>60</v>
          </cell>
          <cell r="F317">
            <v>372.5</v>
          </cell>
        </row>
        <row r="318">
          <cell r="A318" t="str">
            <v>WCD254W</v>
          </cell>
          <cell r="B318" t="str">
            <v>WRLSS DIG CLK 2.5 IN 4 DIG WHT</v>
          </cell>
          <cell r="C318" t="str">
            <v>60</v>
          </cell>
          <cell r="F318">
            <v>474.75</v>
          </cell>
        </row>
        <row r="319">
          <cell r="A319" t="str">
            <v>WCD256W</v>
          </cell>
          <cell r="B319" t="str">
            <v>WRLSS DIG CLK 2.5 IN 6 DIG WHT</v>
          </cell>
          <cell r="C319" t="str">
            <v>60</v>
          </cell>
          <cell r="F319">
            <v>720</v>
          </cell>
        </row>
        <row r="320">
          <cell r="A320" t="str">
            <v>WCD25MC</v>
          </cell>
          <cell r="B320" t="str">
            <v>Ceil-mnt Double-face 2.5IN Dgt</v>
          </cell>
          <cell r="C320" t="str">
            <v>60</v>
          </cell>
          <cell r="F320">
            <v>195</v>
          </cell>
        </row>
        <row r="321">
          <cell r="A321" t="str">
            <v>WCD25MW</v>
          </cell>
          <cell r="B321" t="str">
            <v>Wall-mnt Double-face 2.5IN Dgt</v>
          </cell>
          <cell r="C321" t="str">
            <v>60</v>
          </cell>
          <cell r="F321">
            <v>195</v>
          </cell>
        </row>
        <row r="322">
          <cell r="A322" t="str">
            <v>WCD404R</v>
          </cell>
          <cell r="B322" t="str">
            <v>WRLSS DIG CLK 4 IN 4 DIG RED</v>
          </cell>
          <cell r="C322" t="str">
            <v>60</v>
          </cell>
          <cell r="F322">
            <v>482.5</v>
          </cell>
        </row>
        <row r="323">
          <cell r="A323" t="str">
            <v>WCD404W</v>
          </cell>
          <cell r="B323" t="str">
            <v>WRLSS DIG CLK 4 IN 4 DIG WHT</v>
          </cell>
          <cell r="C323" t="str">
            <v>60</v>
          </cell>
          <cell r="F323">
            <v>607.5</v>
          </cell>
        </row>
        <row r="324">
          <cell r="A324" t="str">
            <v>WCD40MC</v>
          </cell>
          <cell r="B324" t="str">
            <v>Ceil-mnt Double-face 4IN Dgt</v>
          </cell>
          <cell r="C324" t="str">
            <v>60</v>
          </cell>
          <cell r="F324">
            <v>200</v>
          </cell>
        </row>
        <row r="325">
          <cell r="A325" t="str">
            <v>WCD40MW</v>
          </cell>
          <cell r="B325" t="str">
            <v>Wall-mnt Double-face 4IN Dgt</v>
          </cell>
          <cell r="C325" t="str">
            <v>60</v>
          </cell>
          <cell r="F325">
            <v>200</v>
          </cell>
        </row>
        <row r="326">
          <cell r="A326" t="str">
            <v>WCDIG25WG</v>
          </cell>
          <cell r="B326" t="str">
            <v>2.5IN Wirelss Dgtl Clk Wire Grd</v>
          </cell>
          <cell r="C326" t="str">
            <v>60</v>
          </cell>
          <cell r="F326">
            <v>154</v>
          </cell>
        </row>
        <row r="327">
          <cell r="A327" t="str">
            <v>WCDIG40WG</v>
          </cell>
          <cell r="B327" t="str">
            <v>4IN Wirelss Dgtl Clk Wire Grd</v>
          </cell>
          <cell r="C327" t="str">
            <v>60</v>
          </cell>
          <cell r="F327">
            <v>192.5</v>
          </cell>
        </row>
        <row r="328">
          <cell r="A328" t="str">
            <v>WCLFCCFP10</v>
          </cell>
          <cell r="B328" t="str">
            <v>FCC License-For -Profit (10 year)</v>
          </cell>
          <cell r="C328" t="str">
            <v>60</v>
          </cell>
          <cell r="F328">
            <v>1487.5</v>
          </cell>
        </row>
        <row r="329">
          <cell r="A329" t="str">
            <v>WCLFCCNP10</v>
          </cell>
          <cell r="B329" t="str">
            <v>FCC License - Non-Profit (10 year)</v>
          </cell>
          <cell r="C329" t="str">
            <v>60</v>
          </cell>
          <cell r="F329">
            <v>962.5</v>
          </cell>
        </row>
        <row r="330">
          <cell r="A330" t="str">
            <v>WCP24AC1</v>
          </cell>
          <cell r="B330" t="str">
            <v>6VA  24 VAC CLOCK POWER SOURCE</v>
          </cell>
          <cell r="C330" t="str">
            <v>60</v>
          </cell>
          <cell r="F330">
            <v>27.5</v>
          </cell>
        </row>
        <row r="331">
          <cell r="A331" t="str">
            <v>WCSIGTEST</v>
          </cell>
          <cell r="B331" t="str">
            <v>RF Signal Tester</v>
          </cell>
          <cell r="C331" t="str">
            <v>60</v>
          </cell>
          <cell r="F331">
            <v>747.5</v>
          </cell>
        </row>
        <row r="332">
          <cell r="A332" t="str">
            <v>WCTRRBKT</v>
          </cell>
          <cell r="B332" t="str">
            <v>Xmitter Rack Mount Brackets</v>
          </cell>
          <cell r="C332" t="str">
            <v>60</v>
          </cell>
          <cell r="F332">
            <v>93.5</v>
          </cell>
        </row>
        <row r="333">
          <cell r="A333" t="str">
            <v>WCTRWS</v>
          </cell>
          <cell r="B333" t="str">
            <v>Shelf for Transmitter /Receiver</v>
          </cell>
          <cell r="C333" t="str">
            <v>60</v>
          </cell>
          <cell r="F333">
            <v>107.25</v>
          </cell>
        </row>
        <row r="334">
          <cell r="A334" t="str">
            <v>WCXATRAN</v>
          </cell>
          <cell r="B334" t="str">
            <v>Wireless Transmitter</v>
          </cell>
          <cell r="C334" t="str">
            <v>60</v>
          </cell>
          <cell r="F334">
            <v>2900</v>
          </cell>
        </row>
        <row r="335">
          <cell r="A335" t="str">
            <v>WCXGGPS50EXT</v>
          </cell>
          <cell r="B335" t="str">
            <v>GPS Receiver Extension cable</v>
          </cell>
          <cell r="C335" t="str">
            <v>60</v>
          </cell>
          <cell r="F335">
            <v>114.75</v>
          </cell>
        </row>
        <row r="336">
          <cell r="A336" t="str">
            <v>WCXREPEAT</v>
          </cell>
          <cell r="B336" t="str">
            <v>Wireless Repeater</v>
          </cell>
          <cell r="C336" t="str">
            <v>60</v>
          </cell>
          <cell r="F336">
            <v>2780</v>
          </cell>
        </row>
        <row r="337">
          <cell r="A337" t="str">
            <v>WCXRVRGPS</v>
          </cell>
          <cell r="B337" t="str">
            <v>GPS Receiver</v>
          </cell>
          <cell r="C337" t="str">
            <v>60</v>
          </cell>
          <cell r="F337">
            <v>335</v>
          </cell>
        </row>
        <row r="338">
          <cell r="A338" t="str">
            <v>WCXRVRNTP</v>
          </cell>
          <cell r="B338" t="str">
            <v>NTP Receiver</v>
          </cell>
          <cell r="C338" t="str">
            <v>60</v>
          </cell>
          <cell r="F338">
            <v>335</v>
          </cell>
        </row>
        <row r="339">
          <cell r="A339" t="str">
            <v>WCXTANTKT</v>
          </cell>
          <cell r="B339" t="str">
            <v>Wireless External Antenna for Wireless Transmitter</v>
          </cell>
          <cell r="C339" t="str">
            <v>60</v>
          </cell>
          <cell r="F339">
            <v>3100</v>
          </cell>
        </row>
        <row r="340">
          <cell r="A340">
            <v>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F14"/>
  <sheetViews>
    <sheetView workbookViewId="0">
      <selection activeCell="D9" sqref="D9"/>
    </sheetView>
  </sheetViews>
  <sheetFormatPr baseColWidth="10" defaultRowHeight="15"/>
  <cols>
    <col min="4" max="4" width="29.85546875" bestFit="1" customWidth="1"/>
  </cols>
  <sheetData>
    <row r="8" spans="3:6">
      <c r="C8" s="114"/>
      <c r="D8" s="114"/>
      <c r="E8" s="114"/>
      <c r="F8" s="114"/>
    </row>
    <row r="9" spans="3:6">
      <c r="C9" s="114">
        <v>1</v>
      </c>
      <c r="D9" s="114" t="s">
        <v>222</v>
      </c>
      <c r="E9" s="114" t="s">
        <v>223</v>
      </c>
      <c r="F9" s="115">
        <v>250</v>
      </c>
    </row>
    <row r="10" spans="3:6">
      <c r="C10" s="114">
        <v>2</v>
      </c>
      <c r="D10" s="114" t="s">
        <v>224</v>
      </c>
      <c r="E10" s="114" t="s">
        <v>225</v>
      </c>
      <c r="F10" s="114"/>
    </row>
    <row r="11" spans="3:6">
      <c r="C11" s="114">
        <v>3</v>
      </c>
      <c r="D11" s="114" t="s">
        <v>226</v>
      </c>
      <c r="E11" s="114" t="s">
        <v>227</v>
      </c>
      <c r="F11" s="114"/>
    </row>
    <row r="12" spans="3:6">
      <c r="C12" s="114">
        <v>4</v>
      </c>
      <c r="D12" s="114" t="s">
        <v>228</v>
      </c>
      <c r="E12" s="114" t="s">
        <v>229</v>
      </c>
      <c r="F12" s="114"/>
    </row>
    <row r="13" spans="3:6">
      <c r="C13" s="114">
        <v>5</v>
      </c>
      <c r="D13" s="114" t="s">
        <v>230</v>
      </c>
      <c r="E13" s="114" t="s">
        <v>231</v>
      </c>
      <c r="F13" s="114"/>
    </row>
    <row r="14" spans="3:6">
      <c r="C14" s="114"/>
      <c r="D14" s="114"/>
      <c r="E14" s="114"/>
      <c r="F14" s="1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22"/>
  <sheetViews>
    <sheetView tabSelected="1" zoomScale="80" zoomScaleNormal="80" workbookViewId="0">
      <selection activeCell="L5" sqref="L5"/>
    </sheetView>
  </sheetViews>
  <sheetFormatPr baseColWidth="10" defaultRowHeight="15"/>
  <cols>
    <col min="1" max="1" width="6.42578125" customWidth="1"/>
    <col min="2" max="2" width="10.7109375" bestFit="1" customWidth="1"/>
    <col min="3" max="3" width="6.7109375" customWidth="1"/>
    <col min="4" max="4" width="2.7109375" customWidth="1"/>
    <col min="5" max="5" width="47.7109375" customWidth="1"/>
    <col min="6" max="6" width="23.140625" customWidth="1"/>
    <col min="8" max="8" width="18.140625" customWidth="1"/>
    <col min="9" max="9" width="16.28515625" customWidth="1"/>
  </cols>
  <sheetData>
    <row r="1" spans="1:9" ht="18">
      <c r="A1" s="169" t="s">
        <v>288</v>
      </c>
      <c r="B1" s="170"/>
      <c r="C1" s="170"/>
      <c r="D1" s="170"/>
      <c r="E1" s="170"/>
      <c r="F1" s="170"/>
    </row>
    <row r="2" spans="1:9" ht="15.75" thickBot="1">
      <c r="A2" s="171" t="s">
        <v>0</v>
      </c>
      <c r="B2" s="172"/>
      <c r="C2" s="172"/>
      <c r="D2" s="172"/>
      <c r="E2" s="172"/>
      <c r="F2" s="172"/>
    </row>
    <row r="3" spans="1:9">
      <c r="A3" s="1"/>
      <c r="B3" s="2" t="s">
        <v>1</v>
      </c>
      <c r="C3" s="3"/>
      <c r="D3" s="3"/>
      <c r="E3" s="4"/>
      <c r="F3" s="6"/>
      <c r="G3" s="76" t="s">
        <v>219</v>
      </c>
      <c r="H3" s="76" t="s">
        <v>220</v>
      </c>
      <c r="I3" s="125" t="s">
        <v>221</v>
      </c>
    </row>
    <row r="4" spans="1:9" ht="57.75" customHeight="1" thickBot="1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78" t="s">
        <v>289</v>
      </c>
      <c r="G4" s="79">
        <v>710</v>
      </c>
      <c r="H4" s="85">
        <v>0.3</v>
      </c>
      <c r="I4" s="126" t="s">
        <v>292</v>
      </c>
    </row>
    <row r="5" spans="1:9">
      <c r="A5" s="9" t="s">
        <v>8</v>
      </c>
      <c r="B5" s="10" t="s">
        <v>9</v>
      </c>
      <c r="C5" s="11"/>
      <c r="D5" s="11"/>
      <c r="E5" s="12" t="s">
        <v>10</v>
      </c>
      <c r="F5" s="82">
        <f>VLOOKUP(B5,'[1]2015ex'!$A$1:$G$343,6,FALSE)</f>
        <v>1598.75</v>
      </c>
      <c r="G5" s="86">
        <f>F5*710</f>
        <v>1135112.5</v>
      </c>
      <c r="H5" s="86">
        <f>G5*30%</f>
        <v>340533.75</v>
      </c>
      <c r="I5" s="119">
        <f t="shared" ref="I5:I16" si="0">SUM(G5:H5)</f>
        <v>1475646.25</v>
      </c>
    </row>
    <row r="6" spans="1:9">
      <c r="A6" s="14" t="s">
        <v>11</v>
      </c>
      <c r="B6" s="15" t="s">
        <v>12</v>
      </c>
      <c r="C6" s="16"/>
      <c r="D6" s="16"/>
      <c r="E6" s="17" t="s">
        <v>13</v>
      </c>
      <c r="F6" s="82">
        <f>VLOOKUP(B6,'[1]2015ex'!$A$1:$G$343,6,FALSE)</f>
        <v>689.33</v>
      </c>
      <c r="G6" s="86">
        <f t="shared" ref="G6:G71" si="1">F6*710</f>
        <v>489424.30000000005</v>
      </c>
      <c r="H6" s="86">
        <f t="shared" ref="H6:H19" si="2">G6*30%</f>
        <v>146827.29</v>
      </c>
      <c r="I6" s="119">
        <f t="shared" si="0"/>
        <v>636251.59000000008</v>
      </c>
    </row>
    <row r="7" spans="1:9">
      <c r="A7" s="14" t="s">
        <v>11</v>
      </c>
      <c r="B7" s="15" t="s">
        <v>14</v>
      </c>
      <c r="C7" s="16"/>
      <c r="D7" s="16"/>
      <c r="E7" s="17" t="s">
        <v>15</v>
      </c>
      <c r="F7" s="82">
        <f>VLOOKUP(B7,'[1]2015ex'!$A$1:$G$343,6,FALSE)</f>
        <v>492</v>
      </c>
      <c r="G7" s="86">
        <f t="shared" si="1"/>
        <v>349320</v>
      </c>
      <c r="H7" s="86">
        <f t="shared" si="2"/>
        <v>104796</v>
      </c>
      <c r="I7" s="119">
        <f t="shared" si="0"/>
        <v>454116</v>
      </c>
    </row>
    <row r="8" spans="1:9">
      <c r="A8" s="18" t="s">
        <v>11</v>
      </c>
      <c r="B8" s="19" t="s">
        <v>16</v>
      </c>
      <c r="C8" s="20"/>
      <c r="D8" s="20"/>
      <c r="E8" s="21" t="s">
        <v>17</v>
      </c>
      <c r="F8" s="82">
        <f>VLOOKUP(B8,'[1]2015ex'!$A$1:$G$343,6,FALSE)</f>
        <v>2391.2800000000002</v>
      </c>
      <c r="G8" s="86">
        <f t="shared" si="1"/>
        <v>1697808.8</v>
      </c>
      <c r="H8" s="86">
        <f t="shared" si="2"/>
        <v>509342.64</v>
      </c>
      <c r="I8" s="119">
        <f t="shared" si="0"/>
        <v>2207151.44</v>
      </c>
    </row>
    <row r="9" spans="1:9">
      <c r="A9" s="14" t="s">
        <v>11</v>
      </c>
      <c r="B9" s="22" t="s">
        <v>18</v>
      </c>
      <c r="C9" s="13"/>
      <c r="D9" s="13"/>
      <c r="E9" s="23" t="s">
        <v>19</v>
      </c>
      <c r="F9" s="82">
        <f>VLOOKUP(B9,'[1]2015ex'!$A$1:$G$343,6,FALSE)</f>
        <v>2417.4</v>
      </c>
      <c r="G9" s="86">
        <f t="shared" si="1"/>
        <v>1716354</v>
      </c>
      <c r="H9" s="86">
        <f t="shared" si="2"/>
        <v>514906.19999999995</v>
      </c>
      <c r="I9" s="119">
        <f t="shared" si="0"/>
        <v>2231260.2000000002</v>
      </c>
    </row>
    <row r="10" spans="1:9">
      <c r="A10" s="14" t="s">
        <v>11</v>
      </c>
      <c r="B10" s="15" t="s">
        <v>20</v>
      </c>
      <c r="C10" s="16"/>
      <c r="D10" s="16"/>
      <c r="E10" s="17" t="s">
        <v>21</v>
      </c>
      <c r="F10" s="82">
        <f>VLOOKUP(B10,'[1]2015ex'!$A$1:$G$343,6,FALSE)</f>
        <v>6665.08</v>
      </c>
      <c r="G10" s="86">
        <f t="shared" si="1"/>
        <v>4732206.8</v>
      </c>
      <c r="H10" s="86">
        <f t="shared" si="2"/>
        <v>1419662.0399999998</v>
      </c>
      <c r="I10" s="119">
        <f t="shared" si="0"/>
        <v>6151868.8399999999</v>
      </c>
    </row>
    <row r="11" spans="1:9">
      <c r="A11" s="14" t="s">
        <v>11</v>
      </c>
      <c r="B11" s="22" t="s">
        <v>22</v>
      </c>
      <c r="C11" s="13"/>
      <c r="D11" s="13"/>
      <c r="E11" s="24" t="s">
        <v>23</v>
      </c>
      <c r="F11" s="82">
        <f>VLOOKUP(B11,'[1]2015ex'!$A$1:$G$343,6,FALSE)</f>
        <v>444.35</v>
      </c>
      <c r="G11" s="86">
        <f t="shared" si="1"/>
        <v>315488.5</v>
      </c>
      <c r="H11" s="86">
        <f t="shared" si="2"/>
        <v>94646.55</v>
      </c>
      <c r="I11" s="119">
        <f t="shared" si="0"/>
        <v>410135.05</v>
      </c>
    </row>
    <row r="12" spans="1:9">
      <c r="A12" s="14" t="s">
        <v>11</v>
      </c>
      <c r="B12" s="22" t="s">
        <v>24</v>
      </c>
      <c r="C12" s="25">
        <v>2</v>
      </c>
      <c r="D12" s="13"/>
      <c r="E12" s="23" t="s">
        <v>25</v>
      </c>
      <c r="F12" s="82">
        <f>VLOOKUP(B12,'[1]2015ex'!$A$1:$G$343,6,FALSE)</f>
        <v>601.54999999999995</v>
      </c>
      <c r="G12" s="86">
        <f t="shared" si="1"/>
        <v>427100.49999999994</v>
      </c>
      <c r="H12" s="86">
        <f t="shared" si="2"/>
        <v>128130.14999999998</v>
      </c>
      <c r="I12" s="119">
        <f t="shared" si="0"/>
        <v>555230.64999999991</v>
      </c>
    </row>
    <row r="13" spans="1:9">
      <c r="A13" s="14" t="s">
        <v>11</v>
      </c>
      <c r="B13" s="22" t="s">
        <v>26</v>
      </c>
      <c r="C13" s="25">
        <v>2</v>
      </c>
      <c r="D13" s="13"/>
      <c r="E13" s="23" t="s">
        <v>27</v>
      </c>
      <c r="F13" s="82">
        <f>VLOOKUP(B13,'[1]2015ex'!$A$1:$G$343,6,FALSE)</f>
        <v>3136.5</v>
      </c>
      <c r="G13" s="86">
        <f t="shared" si="1"/>
        <v>2226915</v>
      </c>
      <c r="H13" s="86">
        <f t="shared" si="2"/>
        <v>668074.5</v>
      </c>
      <c r="I13" s="119">
        <f t="shared" si="0"/>
        <v>2894989.5</v>
      </c>
    </row>
    <row r="14" spans="1:9">
      <c r="A14" s="14" t="s">
        <v>11</v>
      </c>
      <c r="B14" s="22" t="s">
        <v>28</v>
      </c>
      <c r="C14" s="13"/>
      <c r="D14" s="13"/>
      <c r="E14" s="24" t="s">
        <v>29</v>
      </c>
      <c r="F14" s="82">
        <f>VLOOKUP(B14,'[1]2015ex'!$A$1:$G$343,6,FALSE)</f>
        <v>8429.0300000000007</v>
      </c>
      <c r="G14" s="86">
        <f t="shared" si="1"/>
        <v>5984611.3000000007</v>
      </c>
      <c r="H14" s="86">
        <f t="shared" si="2"/>
        <v>1795383.3900000001</v>
      </c>
      <c r="I14" s="119">
        <f t="shared" si="0"/>
        <v>7779994.6900000013</v>
      </c>
    </row>
    <row r="15" spans="1:9">
      <c r="A15" s="14" t="s">
        <v>11</v>
      </c>
      <c r="B15" s="22" t="s">
        <v>30</v>
      </c>
      <c r="C15" s="25">
        <v>2</v>
      </c>
      <c r="D15" s="25"/>
      <c r="E15" s="22" t="s">
        <v>31</v>
      </c>
      <c r="F15" s="82">
        <f>VLOOKUP(B15,'[1]2015ex'!$A$1:$G$343,6,FALSE)</f>
        <v>562.48</v>
      </c>
      <c r="G15" s="86">
        <f t="shared" si="1"/>
        <v>399360.8</v>
      </c>
      <c r="H15" s="86">
        <f t="shared" si="2"/>
        <v>119808.23999999999</v>
      </c>
      <c r="I15" s="119">
        <f t="shared" si="0"/>
        <v>519169.04</v>
      </c>
    </row>
    <row r="16" spans="1:9">
      <c r="A16" s="14" t="s">
        <v>11</v>
      </c>
      <c r="B16" s="22" t="s">
        <v>32</v>
      </c>
      <c r="C16" s="25">
        <v>2</v>
      </c>
      <c r="D16" s="25"/>
      <c r="E16" s="24" t="s">
        <v>33</v>
      </c>
      <c r="F16" s="82">
        <f>VLOOKUP(B16,'[1]2015ex'!$A$1:$G$343,6,FALSE)</f>
        <v>130.6</v>
      </c>
      <c r="G16" s="86">
        <f t="shared" si="1"/>
        <v>92726</v>
      </c>
      <c r="H16" s="86">
        <f t="shared" si="2"/>
        <v>27817.8</v>
      </c>
      <c r="I16" s="119">
        <f t="shared" si="0"/>
        <v>120543.8</v>
      </c>
    </row>
    <row r="17" spans="1:11">
      <c r="A17" s="14" t="s">
        <v>11</v>
      </c>
      <c r="B17" s="22" t="s">
        <v>34</v>
      </c>
      <c r="C17" s="25">
        <v>8</v>
      </c>
      <c r="D17" s="13"/>
      <c r="E17" s="23" t="s">
        <v>35</v>
      </c>
      <c r="F17" s="82">
        <f>VLOOKUP(B17,'[1]2015ex'!$A$1:$G$343,6,FALSE)</f>
        <v>128.13</v>
      </c>
      <c r="G17" s="86">
        <f t="shared" si="1"/>
        <v>90972.3</v>
      </c>
      <c r="H17" s="86">
        <f t="shared" si="2"/>
        <v>27291.69</v>
      </c>
      <c r="I17" s="119">
        <f t="shared" ref="I17:I25" si="3">SUM(G17:H17)</f>
        <v>118263.99</v>
      </c>
    </row>
    <row r="18" spans="1:11" s="166" customFormat="1">
      <c r="A18" s="161" t="s">
        <v>11</v>
      </c>
      <c r="B18" s="167" t="s">
        <v>36</v>
      </c>
      <c r="C18" s="168">
        <v>2</v>
      </c>
      <c r="D18" s="168"/>
      <c r="E18" s="167" t="s">
        <v>37</v>
      </c>
      <c r="F18" s="163">
        <f>VLOOKUP(B18,'[1]2015ex'!$A$1:$G$343,6,FALSE)</f>
        <v>1476</v>
      </c>
      <c r="G18" s="164">
        <f t="shared" si="1"/>
        <v>1047960</v>
      </c>
      <c r="H18" s="164">
        <f t="shared" si="2"/>
        <v>314388</v>
      </c>
      <c r="I18" s="165">
        <f t="shared" si="3"/>
        <v>1362348</v>
      </c>
    </row>
    <row r="19" spans="1:11" s="166" customFormat="1">
      <c r="A19" s="161" t="s">
        <v>11</v>
      </c>
      <c r="B19" s="162" t="s">
        <v>38</v>
      </c>
      <c r="C19" s="161">
        <v>2</v>
      </c>
      <c r="D19" s="161"/>
      <c r="E19" s="162" t="s">
        <v>39</v>
      </c>
      <c r="F19" s="163">
        <f>VLOOKUP(B19,'[1]2015ex'!$A$1:$G$343,6,FALSE)</f>
        <v>955.83</v>
      </c>
      <c r="G19" s="164">
        <f t="shared" si="1"/>
        <v>678639.3</v>
      </c>
      <c r="H19" s="164">
        <f t="shared" si="2"/>
        <v>203591.79</v>
      </c>
      <c r="I19" s="165">
        <f t="shared" si="3"/>
        <v>882231.09000000008</v>
      </c>
    </row>
    <row r="20" spans="1:11">
      <c r="A20" s="14" t="s">
        <v>11</v>
      </c>
      <c r="B20" s="15" t="s">
        <v>40</v>
      </c>
      <c r="C20" s="26">
        <v>2</v>
      </c>
      <c r="D20" s="26"/>
      <c r="E20" s="15" t="s">
        <v>41</v>
      </c>
      <c r="F20" s="82">
        <f>VLOOKUP(B20,'[1]2015ex'!$A$1:$G$343,6,FALSE)</f>
        <v>158.1</v>
      </c>
      <c r="G20" s="86">
        <f t="shared" si="1"/>
        <v>112251</v>
      </c>
      <c r="H20" s="86">
        <f t="shared" ref="H20:H25" si="4">G20*30%</f>
        <v>33675.299999999996</v>
      </c>
      <c r="I20" s="119">
        <f t="shared" si="3"/>
        <v>145926.29999999999</v>
      </c>
    </row>
    <row r="21" spans="1:11">
      <c r="A21" s="14" t="s">
        <v>11</v>
      </c>
      <c r="B21" s="15" t="s">
        <v>42</v>
      </c>
      <c r="C21" s="14"/>
      <c r="D21" s="14">
        <v>2</v>
      </c>
      <c r="E21" s="27" t="s">
        <v>43</v>
      </c>
      <c r="F21" s="82">
        <f>VLOOKUP(B21,'[1]2015ex'!$A$1:$G$343,6,FALSE)</f>
        <v>76.78</v>
      </c>
      <c r="G21" s="86">
        <f t="shared" si="1"/>
        <v>54513.8</v>
      </c>
      <c r="H21" s="86">
        <f t="shared" si="4"/>
        <v>16354.14</v>
      </c>
      <c r="I21" s="119">
        <f t="shared" si="3"/>
        <v>70867.94</v>
      </c>
    </row>
    <row r="22" spans="1:11">
      <c r="A22" s="14" t="s">
        <v>11</v>
      </c>
      <c r="B22" s="15" t="s">
        <v>44</v>
      </c>
      <c r="C22" s="14">
        <v>2</v>
      </c>
      <c r="D22" s="14"/>
      <c r="E22" s="28" t="s">
        <v>45</v>
      </c>
      <c r="F22" s="82">
        <f>VLOOKUP(B22,'[1]2015ex'!$A$1:$G$343,6,FALSE)</f>
        <v>84</v>
      </c>
      <c r="G22" s="86">
        <f t="shared" si="1"/>
        <v>59640</v>
      </c>
      <c r="H22" s="158">
        <f t="shared" si="4"/>
        <v>17892</v>
      </c>
      <c r="I22" s="159">
        <f t="shared" si="3"/>
        <v>77532</v>
      </c>
      <c r="J22" s="160"/>
    </row>
    <row r="23" spans="1:11">
      <c r="A23" s="14" t="s">
        <v>11</v>
      </c>
      <c r="B23" s="15" t="s">
        <v>46</v>
      </c>
      <c r="C23" s="14">
        <v>2</v>
      </c>
      <c r="D23" s="14"/>
      <c r="E23" s="28" t="s">
        <v>47</v>
      </c>
      <c r="F23" s="82">
        <f>VLOOKUP(B23,'[1]2015ex'!$A$1:$G$343,6,FALSE)</f>
        <v>86.63</v>
      </c>
      <c r="G23" s="86">
        <f t="shared" si="1"/>
        <v>61507.299999999996</v>
      </c>
      <c r="H23" s="86">
        <f t="shared" si="4"/>
        <v>18452.189999999999</v>
      </c>
      <c r="I23" s="119">
        <f t="shared" si="3"/>
        <v>79959.489999999991</v>
      </c>
    </row>
    <row r="24" spans="1:11">
      <c r="A24" s="14" t="s">
        <v>11</v>
      </c>
      <c r="B24" s="15" t="s">
        <v>48</v>
      </c>
      <c r="C24" s="14">
        <v>2</v>
      </c>
      <c r="D24" s="14"/>
      <c r="E24" s="28" t="s">
        <v>49</v>
      </c>
      <c r="F24" s="82">
        <f>VLOOKUP(B24,'[1]2015ex'!$A$1:$G$343,6,FALSE)</f>
        <v>168</v>
      </c>
      <c r="G24" s="86">
        <f t="shared" si="1"/>
        <v>119280</v>
      </c>
      <c r="H24" s="86">
        <f t="shared" si="4"/>
        <v>35784</v>
      </c>
      <c r="I24" s="119">
        <f t="shared" si="3"/>
        <v>155064</v>
      </c>
    </row>
    <row r="25" spans="1:11">
      <c r="A25" s="14" t="s">
        <v>11</v>
      </c>
      <c r="B25" s="15" t="s">
        <v>50</v>
      </c>
      <c r="C25" s="14">
        <v>2</v>
      </c>
      <c r="D25" s="14">
        <v>2</v>
      </c>
      <c r="E25" s="28" t="s">
        <v>51</v>
      </c>
      <c r="F25" s="82">
        <f>VLOOKUP(B25,'[1]2015ex'!$A$1:$G$343,6,FALSE)</f>
        <v>170.63</v>
      </c>
      <c r="G25" s="86">
        <f t="shared" si="1"/>
        <v>121147.3</v>
      </c>
      <c r="H25" s="86">
        <f t="shared" si="4"/>
        <v>36344.19</v>
      </c>
      <c r="I25" s="119">
        <f t="shared" si="3"/>
        <v>157491.49</v>
      </c>
    </row>
    <row r="26" spans="1:11">
      <c r="A26" s="14" t="s">
        <v>11</v>
      </c>
      <c r="B26" s="15" t="s">
        <v>52</v>
      </c>
      <c r="C26" s="14">
        <v>2</v>
      </c>
      <c r="D26" s="14">
        <v>2</v>
      </c>
      <c r="E26" s="27" t="s">
        <v>53</v>
      </c>
      <c r="F26" s="82">
        <f>VLOOKUP(B26,'[1]2015ex'!$A$1:$G$343,6,FALSE)</f>
        <v>108.28</v>
      </c>
      <c r="G26" s="86">
        <f t="shared" si="1"/>
        <v>76878.8</v>
      </c>
      <c r="H26" s="86">
        <f>G26*30%</f>
        <v>23063.64</v>
      </c>
      <c r="I26" s="119">
        <f>SUM(G26:H26)</f>
        <v>99942.44</v>
      </c>
    </row>
    <row r="27" spans="1:11">
      <c r="A27" s="14"/>
      <c r="B27" s="15" t="s">
        <v>295</v>
      </c>
      <c r="C27" s="14"/>
      <c r="D27" s="14"/>
      <c r="E27" s="27" t="s">
        <v>296</v>
      </c>
      <c r="F27" s="82">
        <v>10</v>
      </c>
      <c r="G27" s="86">
        <f t="shared" si="1"/>
        <v>7100</v>
      </c>
      <c r="H27" s="86">
        <f>G27*30%</f>
        <v>2130</v>
      </c>
      <c r="I27" s="119">
        <f>SUM(G27:H27)</f>
        <v>9230</v>
      </c>
      <c r="K27">
        <f>10*30%</f>
        <v>3</v>
      </c>
    </row>
    <row r="28" spans="1:11">
      <c r="A28" s="14" t="s">
        <v>11</v>
      </c>
      <c r="B28" s="15" t="s">
        <v>54</v>
      </c>
      <c r="C28" s="14"/>
      <c r="D28" s="14">
        <v>2</v>
      </c>
      <c r="E28" s="27" t="s">
        <v>55</v>
      </c>
      <c r="F28" s="82">
        <f>VLOOKUP(B28,'[1]2015ex'!$A$1:$G$343,6,FALSE)</f>
        <v>135.85</v>
      </c>
      <c r="G28" s="86">
        <f t="shared" si="1"/>
        <v>96453.5</v>
      </c>
      <c r="H28" s="86">
        <f t="shared" ref="H28:H92" si="5">G28*30%</f>
        <v>28936.05</v>
      </c>
      <c r="I28" s="119">
        <f t="shared" ref="I28:I92" si="6">SUM(G28:H28)</f>
        <v>125389.55</v>
      </c>
    </row>
    <row r="29" spans="1:11">
      <c r="A29" s="14" t="s">
        <v>11</v>
      </c>
      <c r="B29" s="15" t="s">
        <v>56</v>
      </c>
      <c r="C29" s="14">
        <v>4</v>
      </c>
      <c r="D29" s="14"/>
      <c r="E29" s="27" t="s">
        <v>57</v>
      </c>
      <c r="F29" s="82">
        <f>VLOOKUP(B29,'[1]2015ex'!$A$1:$G$343,6,FALSE)</f>
        <v>102.38</v>
      </c>
      <c r="G29" s="86">
        <f t="shared" si="1"/>
        <v>72689.8</v>
      </c>
      <c r="H29" s="86">
        <f t="shared" si="5"/>
        <v>21806.94</v>
      </c>
      <c r="I29" s="119">
        <f t="shared" si="6"/>
        <v>94496.74</v>
      </c>
    </row>
    <row r="30" spans="1:11">
      <c r="A30" s="14" t="s">
        <v>11</v>
      </c>
      <c r="B30" s="15" t="s">
        <v>58</v>
      </c>
      <c r="C30" s="14">
        <v>2</v>
      </c>
      <c r="D30" s="14">
        <v>2</v>
      </c>
      <c r="E30" s="28" t="s">
        <v>59</v>
      </c>
      <c r="F30" s="82">
        <f>VLOOKUP(B30,'[1]2015ex'!$A$1:$G$343,6,FALSE)</f>
        <v>110.25</v>
      </c>
      <c r="G30" s="86">
        <f t="shared" si="1"/>
        <v>78277.5</v>
      </c>
      <c r="H30" s="86">
        <f t="shared" si="5"/>
        <v>23483.25</v>
      </c>
      <c r="I30" s="119">
        <f t="shared" si="6"/>
        <v>101760.75</v>
      </c>
    </row>
    <row r="31" spans="1:11">
      <c r="A31" s="14" t="s">
        <v>11</v>
      </c>
      <c r="B31" s="15" t="s">
        <v>60</v>
      </c>
      <c r="C31" s="14">
        <v>4</v>
      </c>
      <c r="D31" s="14"/>
      <c r="E31" s="28" t="s">
        <v>61</v>
      </c>
      <c r="F31" s="82">
        <f>VLOOKUP(B31,'[1]2015ex'!$A$1:$G$343,6,FALSE)</f>
        <v>210.65</v>
      </c>
      <c r="G31" s="86">
        <f t="shared" si="1"/>
        <v>149561.5</v>
      </c>
      <c r="H31" s="86">
        <f t="shared" si="5"/>
        <v>44868.45</v>
      </c>
      <c r="I31" s="119">
        <f t="shared" si="6"/>
        <v>194429.95</v>
      </c>
    </row>
    <row r="32" spans="1:11">
      <c r="A32" s="14" t="s">
        <v>11</v>
      </c>
      <c r="B32" s="15" t="s">
        <v>62</v>
      </c>
      <c r="C32" s="14">
        <v>2</v>
      </c>
      <c r="D32" s="14"/>
      <c r="E32" s="27" t="s">
        <v>63</v>
      </c>
      <c r="F32" s="82">
        <f>VLOOKUP(B32,'[1]2015ex'!$A$1:$G$343,6,FALSE)</f>
        <v>643.25</v>
      </c>
      <c r="G32" s="86">
        <f t="shared" si="1"/>
        <v>456707.5</v>
      </c>
      <c r="H32" s="86">
        <f t="shared" si="5"/>
        <v>137012.25</v>
      </c>
      <c r="I32" s="119">
        <f t="shared" si="6"/>
        <v>593719.75</v>
      </c>
    </row>
    <row r="33" spans="1:9">
      <c r="A33" s="14" t="s">
        <v>11</v>
      </c>
      <c r="B33" s="15" t="s">
        <v>64</v>
      </c>
      <c r="C33" s="14">
        <v>2</v>
      </c>
      <c r="D33" s="14"/>
      <c r="E33" s="27" t="s">
        <v>65</v>
      </c>
      <c r="F33" s="82">
        <f>VLOOKUP(B33,'[1]2015ex'!$A$1:$G$343,6,FALSE)</f>
        <v>646.4</v>
      </c>
      <c r="G33" s="86">
        <f t="shared" si="1"/>
        <v>458944</v>
      </c>
      <c r="H33" s="86">
        <f t="shared" si="5"/>
        <v>137683.19999999998</v>
      </c>
      <c r="I33" s="119">
        <f t="shared" si="6"/>
        <v>596627.19999999995</v>
      </c>
    </row>
    <row r="34" spans="1:9">
      <c r="A34" s="14" t="s">
        <v>11</v>
      </c>
      <c r="B34" s="15" t="s">
        <v>66</v>
      </c>
      <c r="C34" s="14"/>
      <c r="D34" s="14">
        <v>2</v>
      </c>
      <c r="E34" s="27" t="s">
        <v>67</v>
      </c>
      <c r="F34" s="82">
        <f>VLOOKUP(B34,'[1]2015ex'!$A$1:$G$343,6,FALSE)</f>
        <v>646.4</v>
      </c>
      <c r="G34" s="86">
        <f t="shared" si="1"/>
        <v>458944</v>
      </c>
      <c r="H34" s="86">
        <f t="shared" si="5"/>
        <v>137683.19999999998</v>
      </c>
      <c r="I34" s="119">
        <f t="shared" si="6"/>
        <v>596627.19999999995</v>
      </c>
    </row>
    <row r="35" spans="1:9">
      <c r="A35" s="14" t="s">
        <v>11</v>
      </c>
      <c r="B35" s="15" t="s">
        <v>68</v>
      </c>
      <c r="C35" s="14">
        <v>2</v>
      </c>
      <c r="D35" s="14">
        <v>2</v>
      </c>
      <c r="E35" s="29" t="s">
        <v>69</v>
      </c>
      <c r="F35" s="82">
        <f>VLOOKUP(B35,'[1]2015ex'!$A$1:$G$343,6,FALSE)</f>
        <v>151.19999999999999</v>
      </c>
      <c r="G35" s="86">
        <f t="shared" si="1"/>
        <v>107351.99999999999</v>
      </c>
      <c r="H35" s="86">
        <f t="shared" si="5"/>
        <v>32205.599999999995</v>
      </c>
      <c r="I35" s="119">
        <f t="shared" si="6"/>
        <v>139557.59999999998</v>
      </c>
    </row>
    <row r="36" spans="1:9">
      <c r="A36" s="14" t="s">
        <v>11</v>
      </c>
      <c r="B36" s="15" t="s">
        <v>70</v>
      </c>
      <c r="C36" s="14"/>
      <c r="D36" s="14">
        <v>3</v>
      </c>
      <c r="E36" s="29" t="s">
        <v>71</v>
      </c>
      <c r="F36" s="82">
        <f>VLOOKUP(B36,'[1]2015ex'!$A$1:$G$343,6,FALSE)</f>
        <v>80.98</v>
      </c>
      <c r="G36" s="86">
        <f t="shared" si="1"/>
        <v>57495.8</v>
      </c>
      <c r="H36" s="86">
        <f t="shared" si="5"/>
        <v>17248.740000000002</v>
      </c>
      <c r="I36" s="119">
        <f t="shared" si="6"/>
        <v>74744.540000000008</v>
      </c>
    </row>
    <row r="37" spans="1:9">
      <c r="A37" s="14" t="s">
        <v>11</v>
      </c>
      <c r="B37" s="15" t="s">
        <v>72</v>
      </c>
      <c r="C37" s="14"/>
      <c r="D37" s="14">
        <v>4</v>
      </c>
      <c r="E37" s="29" t="s">
        <v>73</v>
      </c>
      <c r="F37" s="82">
        <f>VLOOKUP(B37,'[1]2015ex'!$A$1:$G$343,6,FALSE)</f>
        <v>149.18</v>
      </c>
      <c r="G37" s="86">
        <f t="shared" si="1"/>
        <v>105917.8</v>
      </c>
      <c r="H37" s="86">
        <f t="shared" si="5"/>
        <v>31775.34</v>
      </c>
      <c r="I37" s="119">
        <f t="shared" si="6"/>
        <v>137693.14000000001</v>
      </c>
    </row>
    <row r="38" spans="1:9">
      <c r="A38" s="14" t="s">
        <v>11</v>
      </c>
      <c r="B38" s="15" t="s">
        <v>74</v>
      </c>
      <c r="C38" s="16"/>
      <c r="D38" s="16"/>
      <c r="E38" s="29" t="s">
        <v>75</v>
      </c>
      <c r="F38" s="82">
        <f>VLOOKUP(B38,'[1]2015ex'!$A$1:$G$343,6,FALSE)</f>
        <v>44.63</v>
      </c>
      <c r="G38" s="86">
        <f t="shared" si="1"/>
        <v>31687.300000000003</v>
      </c>
      <c r="H38" s="86">
        <f t="shared" si="5"/>
        <v>9506.19</v>
      </c>
      <c r="I38" s="119">
        <f t="shared" si="6"/>
        <v>41193.490000000005</v>
      </c>
    </row>
    <row r="39" spans="1:9">
      <c r="A39" s="14" t="s">
        <v>11</v>
      </c>
      <c r="B39" s="15" t="s">
        <v>76</v>
      </c>
      <c r="C39" s="14">
        <v>2</v>
      </c>
      <c r="D39" s="14"/>
      <c r="E39" s="27" t="s">
        <v>77</v>
      </c>
      <c r="F39" s="82">
        <f>VLOOKUP(B39,'[1]2015ex'!$A$1:$G$343,6,FALSE)</f>
        <v>84.65</v>
      </c>
      <c r="G39" s="86">
        <f t="shared" si="1"/>
        <v>60101.500000000007</v>
      </c>
      <c r="H39" s="86">
        <f t="shared" si="5"/>
        <v>18030.45</v>
      </c>
      <c r="I39" s="119">
        <f t="shared" si="6"/>
        <v>78131.950000000012</v>
      </c>
    </row>
    <row r="40" spans="1:9">
      <c r="A40" s="14" t="s">
        <v>11</v>
      </c>
      <c r="B40" s="15" t="s">
        <v>78</v>
      </c>
      <c r="C40" s="14">
        <v>2</v>
      </c>
      <c r="D40" s="14">
        <v>2</v>
      </c>
      <c r="E40" s="27" t="s">
        <v>79</v>
      </c>
      <c r="F40" s="82">
        <f>VLOOKUP(B40,'[1]2015ex'!$A$1:$G$343,6,FALSE)</f>
        <v>118.13</v>
      </c>
      <c r="G40" s="86">
        <f t="shared" si="1"/>
        <v>83872.3</v>
      </c>
      <c r="H40" s="86">
        <f t="shared" si="5"/>
        <v>25161.69</v>
      </c>
      <c r="I40" s="119">
        <f t="shared" si="6"/>
        <v>109033.99</v>
      </c>
    </row>
    <row r="41" spans="1:9" s="166" customFormat="1">
      <c r="A41" s="161" t="s">
        <v>11</v>
      </c>
      <c r="B41" s="162" t="s">
        <v>80</v>
      </c>
      <c r="C41" s="161"/>
      <c r="D41" s="161">
        <v>2</v>
      </c>
      <c r="E41" s="162" t="s">
        <v>81</v>
      </c>
      <c r="F41" s="163">
        <f>VLOOKUP(B41,'[1]2015ex'!$A$1:$G$343,6,FALSE)</f>
        <v>86.63</v>
      </c>
      <c r="G41" s="164">
        <f t="shared" si="1"/>
        <v>61507.299999999996</v>
      </c>
      <c r="H41" s="164">
        <f t="shared" si="5"/>
        <v>18452.189999999999</v>
      </c>
      <c r="I41" s="165">
        <f t="shared" si="6"/>
        <v>79959.489999999991</v>
      </c>
    </row>
    <row r="42" spans="1:9">
      <c r="A42" s="14"/>
      <c r="B42" s="15" t="s">
        <v>293</v>
      </c>
      <c r="C42" s="14"/>
      <c r="D42" s="14"/>
      <c r="E42" s="27" t="s">
        <v>294</v>
      </c>
      <c r="F42" s="82">
        <v>15.26</v>
      </c>
      <c r="G42" s="86">
        <v>10830</v>
      </c>
      <c r="H42" s="86">
        <f t="shared" si="5"/>
        <v>3249</v>
      </c>
      <c r="I42" s="119">
        <f t="shared" si="6"/>
        <v>14079</v>
      </c>
    </row>
    <row r="43" spans="1:9">
      <c r="A43" s="14" t="s">
        <v>11</v>
      </c>
      <c r="B43" s="15" t="s">
        <v>82</v>
      </c>
      <c r="C43" s="14"/>
      <c r="D43" s="14">
        <v>2</v>
      </c>
      <c r="E43" s="27" t="s">
        <v>83</v>
      </c>
      <c r="F43" s="82">
        <f>VLOOKUP(B43,'[1]2015ex'!$A$1:$G$343,6,FALSE)</f>
        <v>68.25</v>
      </c>
      <c r="G43" s="86">
        <f t="shared" si="1"/>
        <v>48457.5</v>
      </c>
      <c r="H43" s="86">
        <f t="shared" si="5"/>
        <v>14537.25</v>
      </c>
      <c r="I43" s="119">
        <f t="shared" si="6"/>
        <v>62994.75</v>
      </c>
    </row>
    <row r="44" spans="1:9">
      <c r="A44" s="14" t="s">
        <v>11</v>
      </c>
      <c r="B44" s="15" t="s">
        <v>84</v>
      </c>
      <c r="C44" s="14"/>
      <c r="D44" s="14">
        <v>2</v>
      </c>
      <c r="E44" s="27" t="s">
        <v>85</v>
      </c>
      <c r="F44" s="82">
        <f>VLOOKUP(B44,'[1]2015ex'!$A$1:$G$343,6,FALSE)</f>
        <v>80.73</v>
      </c>
      <c r="G44" s="86">
        <f t="shared" si="1"/>
        <v>57318.3</v>
      </c>
      <c r="H44" s="86">
        <f t="shared" si="5"/>
        <v>17195.490000000002</v>
      </c>
      <c r="I44" s="119">
        <f t="shared" si="6"/>
        <v>74513.790000000008</v>
      </c>
    </row>
    <row r="45" spans="1:9">
      <c r="A45" s="14" t="s">
        <v>11</v>
      </c>
      <c r="B45" s="15" t="s">
        <v>86</v>
      </c>
      <c r="C45" s="16"/>
      <c r="D45" s="16"/>
      <c r="E45" s="29" t="s">
        <v>87</v>
      </c>
      <c r="F45" s="82">
        <f>VLOOKUP(B45,'[1]2015ex'!$A$1:$G$343,6,FALSE)</f>
        <v>57.38</v>
      </c>
      <c r="G45" s="86">
        <f t="shared" si="1"/>
        <v>40739.800000000003</v>
      </c>
      <c r="H45" s="86">
        <f t="shared" si="5"/>
        <v>12221.94</v>
      </c>
      <c r="I45" s="119">
        <f t="shared" si="6"/>
        <v>52961.740000000005</v>
      </c>
    </row>
    <row r="46" spans="1:9">
      <c r="A46" s="31" t="s">
        <v>11</v>
      </c>
      <c r="B46" s="32" t="s">
        <v>88</v>
      </c>
      <c r="C46" s="31"/>
      <c r="D46" s="31">
        <v>2</v>
      </c>
      <c r="E46" s="147" t="s">
        <v>89</v>
      </c>
      <c r="F46" s="148">
        <f>VLOOKUP(B46,'[1]2015ex'!$A$1:$G$343,6,FALSE)</f>
        <v>75.48</v>
      </c>
      <c r="G46" s="149">
        <f t="shared" si="1"/>
        <v>53590.8</v>
      </c>
      <c r="H46" s="149">
        <f t="shared" si="5"/>
        <v>16077.24</v>
      </c>
      <c r="I46" s="150">
        <f t="shared" si="6"/>
        <v>69668.040000000008</v>
      </c>
    </row>
    <row r="47" spans="1:9" s="153" customFormat="1">
      <c r="A47" s="154" t="s">
        <v>11</v>
      </c>
      <c r="B47" s="155" t="s">
        <v>90</v>
      </c>
      <c r="C47" s="154"/>
      <c r="D47" s="154">
        <v>2</v>
      </c>
      <c r="E47" s="156" t="s">
        <v>91</v>
      </c>
      <c r="F47" s="157">
        <f>VLOOKUP(B47,'[1]2015ex'!$A$1:$G$343,6,FALSE)</f>
        <v>70.23</v>
      </c>
      <c r="G47" s="86">
        <f t="shared" si="1"/>
        <v>49863.3</v>
      </c>
      <c r="H47" s="86">
        <f t="shared" si="5"/>
        <v>14958.99</v>
      </c>
      <c r="I47" s="119">
        <f t="shared" si="6"/>
        <v>64822.29</v>
      </c>
    </row>
    <row r="48" spans="1:9">
      <c r="A48" s="25" t="s">
        <v>11</v>
      </c>
      <c r="B48" s="22" t="s">
        <v>92</v>
      </c>
      <c r="C48" s="25"/>
      <c r="D48" s="25">
        <v>2</v>
      </c>
      <c r="E48" s="151" t="s">
        <v>93</v>
      </c>
      <c r="F48" s="152">
        <f>VLOOKUP(B48,'[1]2015ex'!$A$1:$G$343,6,FALSE)</f>
        <v>92.53</v>
      </c>
      <c r="G48" s="138">
        <f t="shared" si="1"/>
        <v>65696.3</v>
      </c>
      <c r="H48" s="138">
        <f t="shared" si="5"/>
        <v>19708.89</v>
      </c>
      <c r="I48" s="127">
        <f t="shared" si="6"/>
        <v>85405.19</v>
      </c>
    </row>
    <row r="49" spans="1:9">
      <c r="A49" s="14" t="s">
        <v>11</v>
      </c>
      <c r="B49" s="15" t="s">
        <v>94</v>
      </c>
      <c r="C49" s="14"/>
      <c r="D49" s="14">
        <v>4</v>
      </c>
      <c r="E49" s="27" t="s">
        <v>95</v>
      </c>
      <c r="F49" s="82">
        <f>VLOOKUP(B49,'[1]2015ex'!$A$1:$G$343,6,FALSE)</f>
        <v>105.65</v>
      </c>
      <c r="G49" s="86">
        <f t="shared" si="1"/>
        <v>75011.5</v>
      </c>
      <c r="H49" s="86">
        <f t="shared" si="5"/>
        <v>22503.45</v>
      </c>
      <c r="I49" s="119">
        <f t="shared" si="6"/>
        <v>97514.95</v>
      </c>
    </row>
    <row r="50" spans="1:9">
      <c r="A50" s="14" t="s">
        <v>11</v>
      </c>
      <c r="B50" s="15" t="s">
        <v>96</v>
      </c>
      <c r="C50" s="14"/>
      <c r="D50" s="14">
        <v>2</v>
      </c>
      <c r="E50" s="27" t="s">
        <v>97</v>
      </c>
      <c r="F50" s="82">
        <f>VLOOKUP(B50,'[1]2015ex'!$A$1:$G$343,6,FALSE)</f>
        <v>63.65</v>
      </c>
      <c r="G50" s="86">
        <f t="shared" si="1"/>
        <v>45191.5</v>
      </c>
      <c r="H50" s="86">
        <f t="shared" si="5"/>
        <v>13557.449999999999</v>
      </c>
      <c r="I50" s="119">
        <f t="shared" si="6"/>
        <v>58748.95</v>
      </c>
    </row>
    <row r="51" spans="1:9">
      <c r="A51" s="14" t="s">
        <v>11</v>
      </c>
      <c r="B51" s="15" t="s">
        <v>98</v>
      </c>
      <c r="C51" s="14">
        <v>2</v>
      </c>
      <c r="D51" s="14"/>
      <c r="E51" s="30" t="s">
        <v>99</v>
      </c>
      <c r="F51" s="82">
        <f>VLOOKUP(B51,'[1]2015ex'!$A$1:$G$343,6,FALSE)</f>
        <v>195.4</v>
      </c>
      <c r="G51" s="86">
        <f t="shared" si="1"/>
        <v>138734</v>
      </c>
      <c r="H51" s="86">
        <f t="shared" si="5"/>
        <v>41620.199999999997</v>
      </c>
      <c r="I51" s="119">
        <f t="shared" si="6"/>
        <v>180354.2</v>
      </c>
    </row>
    <row r="52" spans="1:9">
      <c r="A52" s="14" t="s">
        <v>11</v>
      </c>
      <c r="B52" s="15" t="s">
        <v>100</v>
      </c>
      <c r="C52" s="14">
        <v>2</v>
      </c>
      <c r="D52" s="14"/>
      <c r="E52" s="30" t="s">
        <v>101</v>
      </c>
      <c r="F52" s="82">
        <f>VLOOKUP(B52,'[1]2015ex'!$A$1:$G$343,6,FALSE)</f>
        <v>224.23</v>
      </c>
      <c r="G52" s="86">
        <f t="shared" si="1"/>
        <v>159203.29999999999</v>
      </c>
      <c r="H52" s="86">
        <f t="shared" si="5"/>
        <v>47760.99</v>
      </c>
      <c r="I52" s="119">
        <f t="shared" si="6"/>
        <v>206964.28999999998</v>
      </c>
    </row>
    <row r="53" spans="1:9">
      <c r="A53" s="14" t="s">
        <v>11</v>
      </c>
      <c r="B53" s="15" t="s">
        <v>102</v>
      </c>
      <c r="C53" s="14">
        <v>2</v>
      </c>
      <c r="D53" s="14"/>
      <c r="E53" s="30" t="s">
        <v>103</v>
      </c>
      <c r="F53" s="82">
        <f>VLOOKUP(B53,'[1]2015ex'!$A$1:$G$343,6,FALSE)</f>
        <v>221.03</v>
      </c>
      <c r="G53" s="86">
        <f t="shared" si="1"/>
        <v>156931.29999999999</v>
      </c>
      <c r="H53" s="86">
        <f t="shared" si="5"/>
        <v>47079.389999999992</v>
      </c>
      <c r="I53" s="119">
        <f t="shared" si="6"/>
        <v>204010.68999999997</v>
      </c>
    </row>
    <row r="54" spans="1:9">
      <c r="A54" s="14" t="s">
        <v>11</v>
      </c>
      <c r="B54" s="15" t="s">
        <v>104</v>
      </c>
      <c r="C54" s="14">
        <v>2</v>
      </c>
      <c r="D54" s="14"/>
      <c r="E54" s="30" t="s">
        <v>105</v>
      </c>
      <c r="F54" s="82">
        <f>VLOOKUP(B54,'[1]2015ex'!$A$1:$G$343,6,FALSE)</f>
        <v>319.68</v>
      </c>
      <c r="G54" s="86">
        <f t="shared" si="1"/>
        <v>226972.80000000002</v>
      </c>
      <c r="H54" s="86">
        <f t="shared" si="5"/>
        <v>68091.839999999997</v>
      </c>
      <c r="I54" s="119">
        <f t="shared" si="6"/>
        <v>295064.64</v>
      </c>
    </row>
    <row r="55" spans="1:9">
      <c r="A55" s="14" t="s">
        <v>11</v>
      </c>
      <c r="B55" s="15" t="s">
        <v>106</v>
      </c>
      <c r="C55" s="14">
        <v>2</v>
      </c>
      <c r="D55" s="14"/>
      <c r="E55" s="30" t="s">
        <v>107</v>
      </c>
      <c r="F55" s="82">
        <f>VLOOKUP(B55,'[1]2015ex'!$A$1:$G$343,6,FALSE)</f>
        <v>271.63</v>
      </c>
      <c r="G55" s="86">
        <f t="shared" si="1"/>
        <v>192857.3</v>
      </c>
      <c r="H55" s="86">
        <f t="shared" si="5"/>
        <v>57857.189999999995</v>
      </c>
      <c r="I55" s="119">
        <f t="shared" si="6"/>
        <v>250714.49</v>
      </c>
    </row>
    <row r="56" spans="1:9" s="166" customFormat="1">
      <c r="A56" s="161" t="s">
        <v>11</v>
      </c>
      <c r="B56" s="162" t="s">
        <v>108</v>
      </c>
      <c r="C56" s="161">
        <v>2</v>
      </c>
      <c r="D56" s="161"/>
      <c r="E56" s="162" t="s">
        <v>109</v>
      </c>
      <c r="F56" s="163">
        <f>VLOOKUP(B56,'[1]2015ex'!$A$1:$G$343,6,FALSE)</f>
        <v>337.6</v>
      </c>
      <c r="G56" s="164">
        <f t="shared" si="1"/>
        <v>239696.00000000003</v>
      </c>
      <c r="H56" s="164">
        <f t="shared" si="5"/>
        <v>71908.800000000003</v>
      </c>
      <c r="I56" s="165">
        <f t="shared" si="6"/>
        <v>311604.80000000005</v>
      </c>
    </row>
    <row r="57" spans="1:9">
      <c r="A57" s="14" t="s">
        <v>11</v>
      </c>
      <c r="B57" s="15" t="s">
        <v>110</v>
      </c>
      <c r="C57" s="14">
        <v>2</v>
      </c>
      <c r="D57" s="14"/>
      <c r="E57" s="30" t="s">
        <v>111</v>
      </c>
      <c r="F57" s="82">
        <f>VLOOKUP(B57,'[1]2015ex'!$A$1:$G$343,6,FALSE)</f>
        <v>377.98</v>
      </c>
      <c r="G57" s="86">
        <f t="shared" si="1"/>
        <v>268365.8</v>
      </c>
      <c r="H57" s="86">
        <f t="shared" si="5"/>
        <v>80509.739999999991</v>
      </c>
      <c r="I57" s="119">
        <f t="shared" si="6"/>
        <v>348875.54</v>
      </c>
    </row>
    <row r="58" spans="1:9">
      <c r="A58" s="14" t="s">
        <v>11</v>
      </c>
      <c r="B58" s="15" t="s">
        <v>112</v>
      </c>
      <c r="C58" s="14">
        <v>2</v>
      </c>
      <c r="D58" s="14"/>
      <c r="E58" s="30" t="s">
        <v>113</v>
      </c>
      <c r="F58" s="82">
        <f>VLOOKUP(B58,'[1]2015ex'!$A$1:$G$343,6,FALSE)</f>
        <v>285.73</v>
      </c>
      <c r="G58" s="86">
        <f t="shared" si="1"/>
        <v>202868.30000000002</v>
      </c>
      <c r="H58" s="86">
        <f t="shared" si="5"/>
        <v>60860.490000000005</v>
      </c>
      <c r="I58" s="119">
        <f t="shared" si="6"/>
        <v>263728.79000000004</v>
      </c>
    </row>
    <row r="59" spans="1:9">
      <c r="A59" s="14" t="s">
        <v>11</v>
      </c>
      <c r="B59" s="15" t="s">
        <v>114</v>
      </c>
      <c r="C59" s="14">
        <v>2</v>
      </c>
      <c r="D59" s="14"/>
      <c r="E59" s="30" t="s">
        <v>115</v>
      </c>
      <c r="F59" s="82">
        <f>VLOOKUP(B59,'[1]2015ex'!$A$1:$G$343,6,FALSE)</f>
        <v>317.75</v>
      </c>
      <c r="G59" s="86">
        <f t="shared" si="1"/>
        <v>225602.5</v>
      </c>
      <c r="H59" s="86">
        <f t="shared" si="5"/>
        <v>67680.75</v>
      </c>
      <c r="I59" s="119">
        <f t="shared" si="6"/>
        <v>293283.25</v>
      </c>
    </row>
    <row r="60" spans="1:9">
      <c r="A60" s="14" t="s">
        <v>11</v>
      </c>
      <c r="B60" s="15" t="s">
        <v>116</v>
      </c>
      <c r="C60" s="14">
        <v>2</v>
      </c>
      <c r="D60" s="14"/>
      <c r="E60" s="30" t="s">
        <v>117</v>
      </c>
      <c r="F60" s="82">
        <f>VLOOKUP(B60,'[1]2015ex'!$A$1:$G$343,6,FALSE)</f>
        <v>358.1</v>
      </c>
      <c r="G60" s="86">
        <f t="shared" si="1"/>
        <v>254251.00000000003</v>
      </c>
      <c r="H60" s="86">
        <f t="shared" si="5"/>
        <v>76275.3</v>
      </c>
      <c r="I60" s="119">
        <f t="shared" si="6"/>
        <v>330526.30000000005</v>
      </c>
    </row>
    <row r="61" spans="1:9">
      <c r="A61" s="14" t="s">
        <v>11</v>
      </c>
      <c r="B61" s="15" t="s">
        <v>118</v>
      </c>
      <c r="C61" s="16"/>
      <c r="D61" s="16"/>
      <c r="E61" s="30" t="s">
        <v>119</v>
      </c>
      <c r="F61" s="82">
        <f>VLOOKUP(B61,'[1]2015ex'!$A$1:$G$343,6,FALSE)</f>
        <v>103.78</v>
      </c>
      <c r="G61" s="86">
        <f t="shared" si="1"/>
        <v>73683.8</v>
      </c>
      <c r="H61" s="86">
        <f t="shared" si="5"/>
        <v>22105.14</v>
      </c>
      <c r="I61" s="119">
        <f t="shared" si="6"/>
        <v>95788.94</v>
      </c>
    </row>
    <row r="62" spans="1:9">
      <c r="A62" s="14" t="s">
        <v>11</v>
      </c>
      <c r="B62" s="15" t="s">
        <v>120</v>
      </c>
      <c r="C62" s="14"/>
      <c r="D62" s="14">
        <v>2</v>
      </c>
      <c r="E62" s="30" t="s">
        <v>121</v>
      </c>
      <c r="F62" s="82">
        <f>VLOOKUP(B62,'[1]2015ex'!$A$1:$G$343,6,FALSE)</f>
        <v>85.43</v>
      </c>
      <c r="G62" s="86">
        <f t="shared" si="1"/>
        <v>60655.3</v>
      </c>
      <c r="H62" s="86">
        <f t="shared" si="5"/>
        <v>18196.59</v>
      </c>
      <c r="I62" s="119">
        <f t="shared" si="6"/>
        <v>78851.89</v>
      </c>
    </row>
    <row r="63" spans="1:9">
      <c r="A63" s="14" t="s">
        <v>11</v>
      </c>
      <c r="B63" s="15" t="s">
        <v>122</v>
      </c>
      <c r="C63" s="14"/>
      <c r="D63" s="14">
        <v>2</v>
      </c>
      <c r="E63" s="30" t="s">
        <v>123</v>
      </c>
      <c r="F63" s="82">
        <f>VLOOKUP(B63,'[1]2015ex'!$A$1:$G$343,6,FALSE)</f>
        <v>102</v>
      </c>
      <c r="G63" s="86">
        <f t="shared" si="1"/>
        <v>72420</v>
      </c>
      <c r="H63" s="86">
        <f t="shared" si="5"/>
        <v>21726</v>
      </c>
      <c r="I63" s="119">
        <f t="shared" si="6"/>
        <v>94146</v>
      </c>
    </row>
    <row r="64" spans="1:9">
      <c r="A64" s="14" t="s">
        <v>11</v>
      </c>
      <c r="B64" s="15" t="s">
        <v>124</v>
      </c>
      <c r="C64" s="16"/>
      <c r="D64" s="16"/>
      <c r="E64" s="15" t="s">
        <v>125</v>
      </c>
      <c r="F64" s="82">
        <f>VLOOKUP(B64,'[1]2015ex'!$A$1:$G$343,6,FALSE)</f>
        <v>287.52999999999997</v>
      </c>
      <c r="G64" s="86">
        <f t="shared" si="1"/>
        <v>204146.3</v>
      </c>
      <c r="H64" s="86">
        <f t="shared" si="5"/>
        <v>61243.889999999992</v>
      </c>
      <c r="I64" s="119">
        <f t="shared" si="6"/>
        <v>265390.19</v>
      </c>
    </row>
    <row r="65" spans="1:11">
      <c r="A65" s="14" t="s">
        <v>11</v>
      </c>
      <c r="B65" s="15" t="s">
        <v>126</v>
      </c>
      <c r="C65" s="16"/>
      <c r="D65" s="16"/>
      <c r="E65" s="15" t="s">
        <v>127</v>
      </c>
      <c r="F65" s="82">
        <f>VLOOKUP(B65,'[1]2015ex'!$A$1:$G$343,6,FALSE)</f>
        <v>288.93</v>
      </c>
      <c r="G65" s="86">
        <f t="shared" si="1"/>
        <v>205140.30000000002</v>
      </c>
      <c r="H65" s="86">
        <f t="shared" si="5"/>
        <v>61542.090000000004</v>
      </c>
      <c r="I65" s="119">
        <f t="shared" si="6"/>
        <v>266682.39</v>
      </c>
    </row>
    <row r="66" spans="1:11">
      <c r="A66" s="14" t="s">
        <v>11</v>
      </c>
      <c r="B66" s="15" t="s">
        <v>128</v>
      </c>
      <c r="C66" s="16"/>
      <c r="D66" s="16"/>
      <c r="E66" s="15" t="s">
        <v>129</v>
      </c>
      <c r="F66" s="82">
        <f>VLOOKUP(B66,'[1]2015ex'!$A$1:$G$343,6,FALSE)</f>
        <v>126.88</v>
      </c>
      <c r="G66" s="86">
        <f t="shared" si="1"/>
        <v>90084.800000000003</v>
      </c>
      <c r="H66" s="86">
        <f t="shared" si="5"/>
        <v>27025.439999999999</v>
      </c>
      <c r="I66" s="119">
        <f t="shared" si="6"/>
        <v>117110.24</v>
      </c>
    </row>
    <row r="67" spans="1:11">
      <c r="A67" s="31" t="s">
        <v>11</v>
      </c>
      <c r="B67" s="15" t="s">
        <v>130</v>
      </c>
      <c r="C67" s="16"/>
      <c r="D67" s="16"/>
      <c r="E67" s="17" t="s">
        <v>131</v>
      </c>
      <c r="F67" s="82">
        <f>VLOOKUP(B67,'[1]2015ex'!$A$1:$G$343,6,FALSE)</f>
        <v>382.45</v>
      </c>
      <c r="G67" s="86">
        <f t="shared" si="1"/>
        <v>271539.5</v>
      </c>
      <c r="H67" s="86">
        <f t="shared" si="5"/>
        <v>81461.849999999991</v>
      </c>
      <c r="I67" s="119">
        <f t="shared" si="6"/>
        <v>353001.35</v>
      </c>
    </row>
    <row r="68" spans="1:11">
      <c r="A68" s="14" t="s">
        <v>11</v>
      </c>
      <c r="B68" s="32" t="s">
        <v>132</v>
      </c>
      <c r="C68" s="33"/>
      <c r="D68" s="33"/>
      <c r="E68" s="17" t="s">
        <v>133</v>
      </c>
      <c r="F68" s="82">
        <f>VLOOKUP(B68,'[1]2015ex'!$A$1:$G$343,6,FALSE)</f>
        <v>407.45</v>
      </c>
      <c r="G68" s="86">
        <f t="shared" si="1"/>
        <v>289289.5</v>
      </c>
      <c r="H68" s="86">
        <f t="shared" si="5"/>
        <v>86786.849999999991</v>
      </c>
      <c r="I68" s="119">
        <f t="shared" si="6"/>
        <v>376076.35</v>
      </c>
    </row>
    <row r="69" spans="1:11">
      <c r="A69" s="14" t="s">
        <v>11</v>
      </c>
      <c r="B69" s="32" t="s">
        <v>134</v>
      </c>
      <c r="C69" s="31">
        <v>2</v>
      </c>
      <c r="D69" s="31"/>
      <c r="E69" s="29" t="s">
        <v>135</v>
      </c>
      <c r="F69" s="82">
        <f>VLOOKUP(B69,'[1]2015ex'!$A$1:$G$343,6,FALSE)</f>
        <v>59.93</v>
      </c>
      <c r="G69" s="86">
        <f t="shared" si="1"/>
        <v>42550.3</v>
      </c>
      <c r="H69" s="86">
        <f t="shared" si="5"/>
        <v>12765.09</v>
      </c>
      <c r="I69" s="119">
        <f t="shared" si="6"/>
        <v>55315.39</v>
      </c>
    </row>
    <row r="70" spans="1:11">
      <c r="A70" s="14" t="s">
        <v>11</v>
      </c>
      <c r="B70" s="32" t="s">
        <v>136</v>
      </c>
      <c r="C70" s="31">
        <v>2</v>
      </c>
      <c r="D70" s="31"/>
      <c r="E70" s="34" t="s">
        <v>137</v>
      </c>
      <c r="F70" s="82">
        <f>VLOOKUP(B70,'[1]2015ex'!$A$1:$G$343,6,FALSE)</f>
        <v>62.15</v>
      </c>
      <c r="G70" s="86">
        <f t="shared" si="1"/>
        <v>44126.5</v>
      </c>
      <c r="H70" s="86">
        <f t="shared" si="5"/>
        <v>13237.949999999999</v>
      </c>
      <c r="I70" s="119">
        <f t="shared" si="6"/>
        <v>57364.45</v>
      </c>
    </row>
    <row r="71" spans="1:11">
      <c r="A71" s="14" t="s">
        <v>11</v>
      </c>
      <c r="B71" s="32" t="s">
        <v>138</v>
      </c>
      <c r="C71" s="31">
        <v>3</v>
      </c>
      <c r="D71" s="31"/>
      <c r="E71" s="32" t="s">
        <v>139</v>
      </c>
      <c r="F71" s="82">
        <f>VLOOKUP(B71,'[1]2015ex'!$A$1:$G$343,6,FALSE)</f>
        <v>44</v>
      </c>
      <c r="G71" s="86">
        <f t="shared" si="1"/>
        <v>31240</v>
      </c>
      <c r="H71" s="86">
        <f t="shared" si="5"/>
        <v>9372</v>
      </c>
      <c r="I71" s="119">
        <f t="shared" si="6"/>
        <v>40612</v>
      </c>
    </row>
    <row r="72" spans="1:11">
      <c r="A72" s="14" t="s">
        <v>11</v>
      </c>
      <c r="B72" s="32" t="s">
        <v>140</v>
      </c>
      <c r="C72" s="31">
        <v>3</v>
      </c>
      <c r="D72" s="31"/>
      <c r="E72" s="32" t="s">
        <v>141</v>
      </c>
      <c r="F72" s="82">
        <f>VLOOKUP(B72,'[1]2015ex'!$A$1:$G$343,6,FALSE)</f>
        <v>47.4</v>
      </c>
      <c r="G72" s="86">
        <f t="shared" ref="G72:G119" si="7">F72*710</f>
        <v>33654</v>
      </c>
      <c r="H72" s="86">
        <f t="shared" si="5"/>
        <v>10096.199999999999</v>
      </c>
      <c r="I72" s="119">
        <f t="shared" si="6"/>
        <v>43750.2</v>
      </c>
      <c r="K72" s="136"/>
    </row>
    <row r="73" spans="1:11">
      <c r="A73" s="14" t="s">
        <v>11</v>
      </c>
      <c r="B73" s="32" t="s">
        <v>142</v>
      </c>
      <c r="C73" s="31"/>
      <c r="D73" s="31">
        <v>2</v>
      </c>
      <c r="E73" s="32" t="s">
        <v>143</v>
      </c>
      <c r="F73" s="82">
        <f>VLOOKUP(B73,'[1]2015ex'!$A$1:$G$343,6,FALSE)</f>
        <v>113.48</v>
      </c>
      <c r="G73" s="86">
        <f t="shared" si="7"/>
        <v>80570.8</v>
      </c>
      <c r="H73" s="86">
        <f t="shared" si="5"/>
        <v>24171.24</v>
      </c>
      <c r="I73" s="119">
        <f t="shared" si="6"/>
        <v>104742.04000000001</v>
      </c>
    </row>
    <row r="74" spans="1:11">
      <c r="A74" s="14" t="s">
        <v>11</v>
      </c>
      <c r="B74" s="15" t="s">
        <v>144</v>
      </c>
      <c r="C74" s="14"/>
      <c r="D74" s="14">
        <v>2</v>
      </c>
      <c r="E74" s="30" t="s">
        <v>145</v>
      </c>
      <c r="F74" s="82">
        <f>VLOOKUP(B74,'[1]2015ex'!$A$1:$G$343,6,FALSE)</f>
        <v>73.680000000000007</v>
      </c>
      <c r="G74" s="86">
        <f t="shared" si="7"/>
        <v>52312.800000000003</v>
      </c>
      <c r="H74" s="86">
        <f t="shared" si="5"/>
        <v>15693.84</v>
      </c>
      <c r="I74" s="119">
        <f t="shared" si="6"/>
        <v>68006.64</v>
      </c>
    </row>
    <row r="75" spans="1:11" s="166" customFormat="1">
      <c r="A75" s="161" t="s">
        <v>11</v>
      </c>
      <c r="B75" s="162" t="s">
        <v>146</v>
      </c>
      <c r="C75" s="161"/>
      <c r="D75" s="161"/>
      <c r="E75" s="162" t="s">
        <v>147</v>
      </c>
      <c r="F75" s="163">
        <f>VLOOKUP(B75,'[1]2015ex'!$A$1:$G$343,6,FALSE)</f>
        <v>78.430000000000007</v>
      </c>
      <c r="G75" s="164">
        <f t="shared" si="7"/>
        <v>55685.3</v>
      </c>
      <c r="H75" s="164">
        <f t="shared" si="5"/>
        <v>16705.59</v>
      </c>
      <c r="I75" s="165">
        <f t="shared" si="6"/>
        <v>72390.89</v>
      </c>
    </row>
    <row r="76" spans="1:11">
      <c r="A76" s="14" t="s">
        <v>11</v>
      </c>
      <c r="B76" s="35"/>
      <c r="C76" s="36"/>
      <c r="D76" s="36"/>
      <c r="E76" s="37"/>
      <c r="F76" s="82" t="e">
        <f>VLOOKUP(B76,'[1]2015ex'!$A$1:$G$343,6,FALSE)</f>
        <v>#REF!</v>
      </c>
      <c r="G76" s="86" t="e">
        <f t="shared" si="7"/>
        <v>#REF!</v>
      </c>
      <c r="H76" s="86" t="e">
        <f t="shared" si="5"/>
        <v>#REF!</v>
      </c>
      <c r="I76" s="119" t="e">
        <f t="shared" si="6"/>
        <v>#REF!</v>
      </c>
    </row>
    <row r="77" spans="1:11">
      <c r="A77" s="14" t="s">
        <v>11</v>
      </c>
      <c r="B77" s="35"/>
      <c r="C77" s="36"/>
      <c r="D77" s="36"/>
      <c r="E77" s="37"/>
      <c r="F77" s="82" t="e">
        <f>VLOOKUP(B77,'[1]2015ex'!$A$1:$G$343,6,FALSE)</f>
        <v>#REF!</v>
      </c>
      <c r="G77" s="86" t="e">
        <f t="shared" si="7"/>
        <v>#REF!</v>
      </c>
      <c r="H77" s="86" t="e">
        <f t="shared" si="5"/>
        <v>#REF!</v>
      </c>
      <c r="I77" s="119" t="e">
        <f t="shared" si="6"/>
        <v>#REF!</v>
      </c>
    </row>
    <row r="78" spans="1:11">
      <c r="A78" s="14" t="s">
        <v>11</v>
      </c>
      <c r="B78" s="35"/>
      <c r="C78" s="36"/>
      <c r="D78" s="36"/>
      <c r="E78" s="37"/>
      <c r="F78" s="82" t="e">
        <f>VLOOKUP(B78,'[1]2015ex'!$A$1:$G$343,6,FALSE)</f>
        <v>#REF!</v>
      </c>
      <c r="G78" s="86" t="e">
        <f t="shared" si="7"/>
        <v>#REF!</v>
      </c>
      <c r="H78" s="86" t="e">
        <f t="shared" si="5"/>
        <v>#REF!</v>
      </c>
      <c r="I78" s="119" t="e">
        <f t="shared" si="6"/>
        <v>#REF!</v>
      </c>
    </row>
    <row r="79" spans="1:11" ht="15.75" thickBot="1">
      <c r="A79" s="38" t="s">
        <v>2</v>
      </c>
      <c r="B79" s="38" t="s">
        <v>3</v>
      </c>
      <c r="C79" s="38"/>
      <c r="D79" s="38"/>
      <c r="E79" s="38" t="s">
        <v>148</v>
      </c>
      <c r="F79" s="78" t="s">
        <v>7</v>
      </c>
      <c r="G79" s="86" t="e">
        <f t="shared" si="7"/>
        <v>#VALUE!</v>
      </c>
      <c r="H79" s="86" t="e">
        <f t="shared" si="5"/>
        <v>#VALUE!</v>
      </c>
      <c r="I79" s="119" t="e">
        <f t="shared" si="6"/>
        <v>#VALUE!</v>
      </c>
    </row>
    <row r="80" spans="1:11">
      <c r="A80" s="9" t="s">
        <v>8</v>
      </c>
      <c r="B80" s="10" t="s">
        <v>149</v>
      </c>
      <c r="C80" s="39"/>
      <c r="D80" s="39">
        <v>4</v>
      </c>
      <c r="E80" s="40" t="s">
        <v>150</v>
      </c>
      <c r="F80" s="82">
        <f>VLOOKUP(B80,'[1]2015ex'!$A$1:$G$343,6,FALSE)</f>
        <v>89.05</v>
      </c>
      <c r="G80" s="86">
        <f t="shared" si="7"/>
        <v>63225.5</v>
      </c>
      <c r="H80" s="86">
        <f t="shared" si="5"/>
        <v>18967.649999999998</v>
      </c>
      <c r="I80" s="119">
        <f t="shared" si="6"/>
        <v>82193.149999999994</v>
      </c>
    </row>
    <row r="81" spans="1:9">
      <c r="A81" s="14" t="s">
        <v>11</v>
      </c>
      <c r="B81" s="15" t="s">
        <v>151</v>
      </c>
      <c r="C81" s="14"/>
      <c r="D81" s="14">
        <v>2</v>
      </c>
      <c r="E81" s="41" t="s">
        <v>152</v>
      </c>
      <c r="F81" s="82">
        <f>VLOOKUP(B81,'[1]2015ex'!$A$1:$G$343,6,FALSE)</f>
        <v>167.85</v>
      </c>
      <c r="G81" s="86">
        <f t="shared" si="7"/>
        <v>119173.5</v>
      </c>
      <c r="H81" s="86">
        <f t="shared" si="5"/>
        <v>35752.049999999996</v>
      </c>
      <c r="I81" s="119">
        <f t="shared" si="6"/>
        <v>154925.54999999999</v>
      </c>
    </row>
    <row r="82" spans="1:9">
      <c r="A82" s="14" t="s">
        <v>11</v>
      </c>
      <c r="B82" s="15" t="s">
        <v>153</v>
      </c>
      <c r="C82" s="14"/>
      <c r="D82" s="14">
        <v>4</v>
      </c>
      <c r="E82" s="41" t="s">
        <v>154</v>
      </c>
      <c r="F82" s="82">
        <f>VLOOKUP(B82,'[1]2015ex'!$A$1:$G$343,6,FALSE)</f>
        <v>96.1</v>
      </c>
      <c r="G82" s="86">
        <f t="shared" si="7"/>
        <v>68231</v>
      </c>
      <c r="H82" s="86">
        <f t="shared" si="5"/>
        <v>20469.3</v>
      </c>
      <c r="I82" s="119">
        <f t="shared" si="6"/>
        <v>88700.3</v>
      </c>
    </row>
    <row r="83" spans="1:9">
      <c r="A83" s="14" t="s">
        <v>11</v>
      </c>
      <c r="B83" s="15" t="s">
        <v>155</v>
      </c>
      <c r="C83" s="14"/>
      <c r="D83" s="14">
        <v>2</v>
      </c>
      <c r="E83" s="41" t="s">
        <v>156</v>
      </c>
      <c r="F83" s="82">
        <f>VLOOKUP(B83,'[1]2015ex'!$A$1:$G$343,6,FALSE)</f>
        <v>81.349999999999994</v>
      </c>
      <c r="G83" s="86">
        <f t="shared" si="7"/>
        <v>57758.499999999993</v>
      </c>
      <c r="H83" s="86">
        <f t="shared" si="5"/>
        <v>17327.549999999996</v>
      </c>
      <c r="I83" s="119">
        <f t="shared" si="6"/>
        <v>75086.049999999988</v>
      </c>
    </row>
    <row r="84" spans="1:9">
      <c r="A84" s="14" t="s">
        <v>11</v>
      </c>
      <c r="B84" s="15" t="s">
        <v>157</v>
      </c>
      <c r="C84" s="14">
        <v>2</v>
      </c>
      <c r="D84" s="14">
        <v>2</v>
      </c>
      <c r="E84" s="41" t="s">
        <v>158</v>
      </c>
      <c r="F84" s="82">
        <f>VLOOKUP(B84,'[1]2015ex'!$A$1:$G$343,6,FALSE)</f>
        <v>117.88</v>
      </c>
      <c r="G84" s="86">
        <f t="shared" si="7"/>
        <v>83694.8</v>
      </c>
      <c r="H84" s="86">
        <f t="shared" si="5"/>
        <v>25108.44</v>
      </c>
      <c r="I84" s="119">
        <f t="shared" si="6"/>
        <v>108803.24</v>
      </c>
    </row>
    <row r="85" spans="1:9">
      <c r="A85" s="14" t="s">
        <v>11</v>
      </c>
      <c r="B85" s="15" t="s">
        <v>159</v>
      </c>
      <c r="C85" s="14"/>
      <c r="D85" s="14">
        <v>2</v>
      </c>
      <c r="E85" s="41" t="s">
        <v>160</v>
      </c>
      <c r="F85" s="82">
        <f>VLOOKUP(B85,'[1]2015ex'!$A$1:$G$343,6,FALSE)</f>
        <v>76.23</v>
      </c>
      <c r="G85" s="86">
        <f t="shared" si="7"/>
        <v>54123.3</v>
      </c>
      <c r="H85" s="86">
        <f t="shared" si="5"/>
        <v>16236.99</v>
      </c>
      <c r="I85" s="119">
        <f t="shared" si="6"/>
        <v>70360.290000000008</v>
      </c>
    </row>
    <row r="86" spans="1:9">
      <c r="A86" s="14" t="s">
        <v>11</v>
      </c>
      <c r="B86" s="15" t="s">
        <v>161</v>
      </c>
      <c r="C86" s="14"/>
      <c r="D86" s="14">
        <v>2</v>
      </c>
      <c r="E86" s="41" t="s">
        <v>162</v>
      </c>
      <c r="F86" s="82">
        <f>VLOOKUP(B86,'[1]2015ex'!$A$1:$G$343,6,FALSE)</f>
        <v>89.7</v>
      </c>
      <c r="G86" s="86">
        <f t="shared" si="7"/>
        <v>63687</v>
      </c>
      <c r="H86" s="86">
        <f t="shared" si="5"/>
        <v>19106.099999999999</v>
      </c>
      <c r="I86" s="119">
        <f t="shared" si="6"/>
        <v>82793.100000000006</v>
      </c>
    </row>
    <row r="87" spans="1:9">
      <c r="A87" s="14" t="s">
        <v>11</v>
      </c>
      <c r="B87" s="15" t="s">
        <v>163</v>
      </c>
      <c r="C87" s="14"/>
      <c r="D87" s="14">
        <v>2</v>
      </c>
      <c r="E87" s="41" t="s">
        <v>164</v>
      </c>
      <c r="F87" s="82">
        <f>VLOOKUP(B87,'[1]2015ex'!$A$1:$G$343,6,FALSE)</f>
        <v>68.55</v>
      </c>
      <c r="G87" s="86">
        <f t="shared" si="7"/>
        <v>48670.5</v>
      </c>
      <c r="H87" s="86">
        <f t="shared" si="5"/>
        <v>14601.15</v>
      </c>
      <c r="I87" s="119">
        <f t="shared" si="6"/>
        <v>63271.65</v>
      </c>
    </row>
    <row r="88" spans="1:9">
      <c r="A88" s="14" t="s">
        <v>11</v>
      </c>
      <c r="B88" s="15" t="s">
        <v>165</v>
      </c>
      <c r="C88" s="14"/>
      <c r="D88" s="14">
        <v>2</v>
      </c>
      <c r="E88" s="41" t="s">
        <v>166</v>
      </c>
      <c r="F88" s="82">
        <f>VLOOKUP(B88,'[1]2015ex'!$A$1:$G$343,6,FALSE)</f>
        <v>84.58</v>
      </c>
      <c r="G88" s="86">
        <f t="shared" si="7"/>
        <v>60051.799999999996</v>
      </c>
      <c r="H88" s="86">
        <f t="shared" si="5"/>
        <v>18015.539999999997</v>
      </c>
      <c r="I88" s="119">
        <f t="shared" si="6"/>
        <v>78067.34</v>
      </c>
    </row>
    <row r="89" spans="1:9">
      <c r="A89" s="14" t="s">
        <v>11</v>
      </c>
      <c r="B89" s="15" t="s">
        <v>167</v>
      </c>
      <c r="C89" s="14">
        <v>2</v>
      </c>
      <c r="D89" s="14"/>
      <c r="E89" s="41" t="s">
        <v>168</v>
      </c>
      <c r="F89" s="82">
        <f>VLOOKUP(B89,'[1]2015ex'!$A$1:$G$343,6,FALSE)</f>
        <v>27.55</v>
      </c>
      <c r="G89" s="86">
        <f t="shared" si="7"/>
        <v>19560.5</v>
      </c>
      <c r="H89" s="86">
        <f t="shared" si="5"/>
        <v>5868.15</v>
      </c>
      <c r="I89" s="119">
        <f t="shared" si="6"/>
        <v>25428.65</v>
      </c>
    </row>
    <row r="90" spans="1:9">
      <c r="A90" s="42" t="s">
        <v>11</v>
      </c>
      <c r="B90" s="43" t="s">
        <v>169</v>
      </c>
      <c r="C90" s="44"/>
      <c r="D90" s="44"/>
      <c r="E90" s="45" t="s">
        <v>170</v>
      </c>
      <c r="F90" s="82">
        <f>VLOOKUP(B90,'[1]2015ex'!$A$1:$G$343,6,FALSE)</f>
        <v>59.93</v>
      </c>
      <c r="G90" s="86">
        <f t="shared" si="7"/>
        <v>42550.3</v>
      </c>
      <c r="H90" s="86">
        <f t="shared" si="5"/>
        <v>12765.09</v>
      </c>
      <c r="I90" s="119">
        <f t="shared" si="6"/>
        <v>55315.39</v>
      </c>
    </row>
    <row r="91" spans="1:9">
      <c r="A91" s="46"/>
      <c r="B91" s="47"/>
      <c r="C91" s="47"/>
      <c r="D91" s="47"/>
      <c r="E91" s="48"/>
      <c r="F91" s="83" t="s">
        <v>171</v>
      </c>
      <c r="G91" s="86" t="e">
        <f t="shared" si="7"/>
        <v>#VALUE!</v>
      </c>
      <c r="H91" s="86" t="e">
        <f t="shared" si="5"/>
        <v>#VALUE!</v>
      </c>
      <c r="I91" s="119" t="e">
        <f t="shared" si="6"/>
        <v>#VALUE!</v>
      </c>
    </row>
    <row r="92" spans="1:9" ht="16.5">
      <c r="A92" s="49" t="s">
        <v>172</v>
      </c>
      <c r="B92" s="50"/>
      <c r="C92" s="50"/>
      <c r="D92" s="50"/>
      <c r="E92" s="51"/>
      <c r="F92" s="80"/>
      <c r="G92" s="86">
        <f t="shared" si="7"/>
        <v>0</v>
      </c>
      <c r="H92" s="86">
        <f t="shared" si="5"/>
        <v>0</v>
      </c>
      <c r="I92" s="119">
        <f t="shared" si="6"/>
        <v>0</v>
      </c>
    </row>
    <row r="93" spans="1:9" ht="15.75" thickBot="1">
      <c r="A93" s="52" t="s">
        <v>173</v>
      </c>
      <c r="B93" s="53"/>
      <c r="C93" s="53"/>
      <c r="D93" s="53"/>
      <c r="E93" s="54"/>
      <c r="F93" s="81"/>
      <c r="G93" s="86">
        <f t="shared" si="7"/>
        <v>0</v>
      </c>
      <c r="H93" s="86">
        <f t="shared" ref="H93:H119" si="8">G93*30%</f>
        <v>0</v>
      </c>
      <c r="I93" s="119">
        <f t="shared" ref="I93:I119" si="9">SUM(G93:H93)</f>
        <v>0</v>
      </c>
    </row>
    <row r="94" spans="1:9">
      <c r="A94" s="1"/>
      <c r="B94" s="5" t="s">
        <v>174</v>
      </c>
      <c r="C94" s="5"/>
      <c r="D94" s="5"/>
      <c r="E94" s="55" t="str">
        <f>IF(E3="","",E3)</f>
        <v/>
      </c>
      <c r="F94" s="84"/>
      <c r="G94" s="86">
        <f t="shared" si="7"/>
        <v>0</v>
      </c>
      <c r="H94" s="86">
        <f t="shared" si="8"/>
        <v>0</v>
      </c>
      <c r="I94" s="119">
        <f t="shared" si="9"/>
        <v>0</v>
      </c>
    </row>
    <row r="95" spans="1:9" ht="15.75" thickBot="1">
      <c r="A95" s="7" t="s">
        <v>2</v>
      </c>
      <c r="B95" s="7" t="s">
        <v>3</v>
      </c>
      <c r="C95" s="7"/>
      <c r="D95" s="7"/>
      <c r="E95" s="7" t="s">
        <v>175</v>
      </c>
      <c r="F95" s="78" t="s">
        <v>7</v>
      </c>
      <c r="G95" s="86" t="e">
        <f t="shared" si="7"/>
        <v>#VALUE!</v>
      </c>
      <c r="H95" s="86" t="e">
        <f t="shared" si="8"/>
        <v>#VALUE!</v>
      </c>
      <c r="I95" s="119" t="e">
        <f t="shared" si="9"/>
        <v>#VALUE!</v>
      </c>
    </row>
    <row r="96" spans="1:9">
      <c r="A96" s="9" t="s">
        <v>8</v>
      </c>
      <c r="B96" s="15" t="s">
        <v>176</v>
      </c>
      <c r="C96" s="16"/>
      <c r="D96" s="16"/>
      <c r="E96" s="30" t="s">
        <v>177</v>
      </c>
      <c r="F96" s="82">
        <f>VLOOKUP(B96,'[1]2015ex'!$A$1:$G$343,6,FALSE)</f>
        <v>151.22999999999999</v>
      </c>
      <c r="G96" s="86">
        <f t="shared" si="7"/>
        <v>107373.29999999999</v>
      </c>
      <c r="H96" s="86">
        <f t="shared" si="8"/>
        <v>32211.989999999994</v>
      </c>
      <c r="I96" s="119">
        <f t="shared" si="9"/>
        <v>139585.28999999998</v>
      </c>
    </row>
    <row r="97" spans="1:9">
      <c r="A97" s="56" t="s">
        <v>11</v>
      </c>
      <c r="B97" s="57" t="s">
        <v>178</v>
      </c>
      <c r="C97" s="16"/>
      <c r="D97" s="16"/>
      <c r="E97" s="30" t="s">
        <v>179</v>
      </c>
      <c r="F97" s="82">
        <f>VLOOKUP(B97,'[1]2015ex'!$A$1:$G$343,6,FALSE)</f>
        <v>154.94999999999999</v>
      </c>
      <c r="G97" s="86">
        <f t="shared" si="7"/>
        <v>110014.49999999999</v>
      </c>
      <c r="H97" s="86">
        <f t="shared" si="8"/>
        <v>33004.349999999991</v>
      </c>
      <c r="I97" s="119">
        <f t="shared" si="9"/>
        <v>143018.84999999998</v>
      </c>
    </row>
    <row r="98" spans="1:9">
      <c r="A98" s="56" t="s">
        <v>11</v>
      </c>
      <c r="B98" s="57" t="s">
        <v>180</v>
      </c>
      <c r="C98" s="16"/>
      <c r="D98" s="16"/>
      <c r="E98" s="30" t="s">
        <v>181</v>
      </c>
      <c r="F98" s="82">
        <f>VLOOKUP(B98,'[1]2015ex'!$A$1:$G$343,6,FALSE)</f>
        <v>158.68</v>
      </c>
      <c r="G98" s="86">
        <f t="shared" si="7"/>
        <v>112662.8</v>
      </c>
      <c r="H98" s="86">
        <f t="shared" si="8"/>
        <v>33798.839999999997</v>
      </c>
      <c r="I98" s="119">
        <f t="shared" si="9"/>
        <v>146461.64000000001</v>
      </c>
    </row>
    <row r="99" spans="1:9">
      <c r="A99" s="14" t="s">
        <v>11</v>
      </c>
      <c r="B99" s="58" t="s">
        <v>182</v>
      </c>
      <c r="C99" s="16"/>
      <c r="D99" s="16"/>
      <c r="E99" s="59" t="s">
        <v>183</v>
      </c>
      <c r="F99" s="82">
        <f>VLOOKUP(B99,'[1]2015ex'!$A$1:$G$343,6,FALSE)</f>
        <v>225.63</v>
      </c>
      <c r="G99" s="86">
        <f t="shared" si="7"/>
        <v>160197.29999999999</v>
      </c>
      <c r="H99" s="86">
        <f t="shared" si="8"/>
        <v>48059.189999999995</v>
      </c>
      <c r="I99" s="119">
        <f t="shared" si="9"/>
        <v>208256.49</v>
      </c>
    </row>
    <row r="100" spans="1:9">
      <c r="A100" s="14" t="s">
        <v>11</v>
      </c>
      <c r="B100" s="58" t="s">
        <v>184</v>
      </c>
      <c r="C100" s="16"/>
      <c r="D100" s="16"/>
      <c r="E100" s="59" t="s">
        <v>185</v>
      </c>
      <c r="F100" s="82">
        <f>VLOOKUP(B100,'[1]2015ex'!$A$1:$G$343,6,FALSE)</f>
        <v>220.63</v>
      </c>
      <c r="G100" s="86">
        <f t="shared" si="7"/>
        <v>156647.29999999999</v>
      </c>
      <c r="H100" s="86">
        <f t="shared" si="8"/>
        <v>46994.189999999995</v>
      </c>
      <c r="I100" s="119">
        <f t="shared" si="9"/>
        <v>203641.49</v>
      </c>
    </row>
    <row r="101" spans="1:9">
      <c r="A101" s="14" t="s">
        <v>11</v>
      </c>
      <c r="B101" s="58" t="s">
        <v>186</v>
      </c>
      <c r="C101" s="16"/>
      <c r="D101" s="16"/>
      <c r="E101" s="59" t="s">
        <v>187</v>
      </c>
      <c r="F101" s="82">
        <f>VLOOKUP(B101,'[1]2015ex'!$A$1:$G$343,6,FALSE)</f>
        <v>268.75</v>
      </c>
      <c r="G101" s="86">
        <f t="shared" si="7"/>
        <v>190812.5</v>
      </c>
      <c r="H101" s="86">
        <f t="shared" si="8"/>
        <v>57243.75</v>
      </c>
      <c r="I101" s="119">
        <f t="shared" si="9"/>
        <v>248056.25</v>
      </c>
    </row>
    <row r="102" spans="1:9">
      <c r="A102" s="14" t="s">
        <v>11</v>
      </c>
      <c r="B102" s="58" t="s">
        <v>188</v>
      </c>
      <c r="C102" s="16"/>
      <c r="D102" s="16"/>
      <c r="E102" s="59" t="s">
        <v>189</v>
      </c>
      <c r="F102" s="82">
        <f>VLOOKUP(B102,'[1]2015ex'!$A$1:$G$343,6,FALSE)</f>
        <v>268.75</v>
      </c>
      <c r="G102" s="86">
        <f t="shared" si="7"/>
        <v>190812.5</v>
      </c>
      <c r="H102" s="86">
        <f t="shared" si="8"/>
        <v>57243.75</v>
      </c>
      <c r="I102" s="119">
        <f t="shared" si="9"/>
        <v>248056.25</v>
      </c>
    </row>
    <row r="103" spans="1:9">
      <c r="A103" s="56" t="s">
        <v>11</v>
      </c>
      <c r="B103" s="60" t="s">
        <v>190</v>
      </c>
      <c r="C103" s="13"/>
      <c r="D103" s="13"/>
      <c r="E103" s="61" t="s">
        <v>191</v>
      </c>
      <c r="F103" s="82">
        <f>VLOOKUP(B103,'[1]2015ex'!$A$1:$G$343,6,FALSE)</f>
        <v>39.380000000000003</v>
      </c>
      <c r="G103" s="86">
        <f t="shared" si="7"/>
        <v>27959.800000000003</v>
      </c>
      <c r="H103" s="86">
        <f t="shared" si="8"/>
        <v>8387.94</v>
      </c>
      <c r="I103" s="119">
        <f t="shared" si="9"/>
        <v>36347.740000000005</v>
      </c>
    </row>
    <row r="104" spans="1:9">
      <c r="A104" s="56" t="s">
        <v>11</v>
      </c>
      <c r="B104" s="57" t="s">
        <v>192</v>
      </c>
      <c r="C104" s="16"/>
      <c r="D104" s="16"/>
      <c r="E104" s="30" t="s">
        <v>193</v>
      </c>
      <c r="F104" s="82">
        <f>VLOOKUP(B104,'[1]2015ex'!$A$1:$G$343,6,FALSE)</f>
        <v>111.25</v>
      </c>
      <c r="G104" s="86">
        <f t="shared" si="7"/>
        <v>78987.5</v>
      </c>
      <c r="H104" s="86">
        <f t="shared" si="8"/>
        <v>23696.25</v>
      </c>
      <c r="I104" s="119">
        <f t="shared" si="9"/>
        <v>102683.75</v>
      </c>
    </row>
    <row r="105" spans="1:9">
      <c r="A105" s="14" t="s">
        <v>11</v>
      </c>
      <c r="B105" s="15" t="s">
        <v>194</v>
      </c>
      <c r="C105" s="16"/>
      <c r="D105" s="16"/>
      <c r="E105" s="30" t="s">
        <v>195</v>
      </c>
      <c r="F105" s="82">
        <f>VLOOKUP(B105,'[1]2015ex'!$A$1:$G$343,6,FALSE)</f>
        <v>51.25</v>
      </c>
      <c r="G105" s="86">
        <f t="shared" si="7"/>
        <v>36387.5</v>
      </c>
      <c r="H105" s="86">
        <f t="shared" si="8"/>
        <v>10916.25</v>
      </c>
      <c r="I105" s="119">
        <f t="shared" si="9"/>
        <v>47303.75</v>
      </c>
    </row>
    <row r="106" spans="1:9">
      <c r="A106" s="14" t="s">
        <v>11</v>
      </c>
      <c r="B106" s="32" t="s">
        <v>196</v>
      </c>
      <c r="C106" s="33"/>
      <c r="D106" s="33"/>
      <c r="E106" s="30" t="s">
        <v>197</v>
      </c>
      <c r="F106" s="82">
        <f>VLOOKUP(B106,'[1]2015ex'!$A$1:$G$343,6,FALSE)</f>
        <v>42.08</v>
      </c>
      <c r="G106" s="86">
        <f t="shared" si="7"/>
        <v>29876.799999999999</v>
      </c>
      <c r="H106" s="86">
        <f t="shared" si="8"/>
        <v>8963.0399999999991</v>
      </c>
      <c r="I106" s="119">
        <f t="shared" si="9"/>
        <v>38839.839999999997</v>
      </c>
    </row>
    <row r="107" spans="1:9">
      <c r="A107" s="31" t="s">
        <v>11</v>
      </c>
      <c r="B107" s="32" t="s">
        <v>198</v>
      </c>
      <c r="C107" s="33"/>
      <c r="D107" s="33"/>
      <c r="E107" s="62" t="s">
        <v>199</v>
      </c>
      <c r="F107" s="82">
        <f>VLOOKUP(B107,'[1]2015ex'!$A$1:$G$343,6,FALSE)</f>
        <v>186.3</v>
      </c>
      <c r="G107" s="86">
        <f t="shared" si="7"/>
        <v>132273</v>
      </c>
      <c r="H107" s="86">
        <f t="shared" si="8"/>
        <v>39681.9</v>
      </c>
      <c r="I107" s="119">
        <f t="shared" si="9"/>
        <v>171954.9</v>
      </c>
    </row>
    <row r="108" spans="1:9">
      <c r="A108" s="63" t="s">
        <v>11</v>
      </c>
      <c r="B108" s="64" t="s">
        <v>200</v>
      </c>
      <c r="C108" s="33"/>
      <c r="D108" s="33"/>
      <c r="E108" s="64" t="s">
        <v>201</v>
      </c>
      <c r="F108" s="82">
        <f>VLOOKUP(B108,'[1]2015ex'!$A$1:$G$343,6,FALSE)</f>
        <v>128.13</v>
      </c>
      <c r="G108" s="86">
        <f t="shared" si="7"/>
        <v>90972.3</v>
      </c>
      <c r="H108" s="86">
        <f t="shared" si="8"/>
        <v>27291.69</v>
      </c>
      <c r="I108" s="119">
        <f t="shared" si="9"/>
        <v>118263.99</v>
      </c>
    </row>
    <row r="109" spans="1:9">
      <c r="A109" s="63" t="s">
        <v>11</v>
      </c>
      <c r="B109" s="64" t="s">
        <v>202</v>
      </c>
      <c r="C109" s="33"/>
      <c r="D109" s="33"/>
      <c r="E109" s="64" t="s">
        <v>203</v>
      </c>
      <c r="F109" s="82">
        <f>VLOOKUP(B109,'[1]2015ex'!$A$1:$G$343,6,FALSE)</f>
        <v>156.88</v>
      </c>
      <c r="G109" s="86">
        <f t="shared" si="7"/>
        <v>111384.8</v>
      </c>
      <c r="H109" s="86">
        <f t="shared" si="8"/>
        <v>33415.440000000002</v>
      </c>
      <c r="I109" s="119">
        <f t="shared" si="9"/>
        <v>144800.24</v>
      </c>
    </row>
    <row r="110" spans="1:9">
      <c r="A110" s="63" t="s">
        <v>11</v>
      </c>
      <c r="B110" s="64" t="s">
        <v>204</v>
      </c>
      <c r="C110" s="33"/>
      <c r="D110" s="33"/>
      <c r="E110" s="64" t="s">
        <v>205</v>
      </c>
      <c r="F110" s="82">
        <f>VLOOKUP(B110,'[1]2015ex'!$A$1:$G$343,6,FALSE)</f>
        <v>156.88</v>
      </c>
      <c r="G110" s="86">
        <f t="shared" si="7"/>
        <v>111384.8</v>
      </c>
      <c r="H110" s="86">
        <f t="shared" si="8"/>
        <v>33415.440000000002</v>
      </c>
      <c r="I110" s="119">
        <f t="shared" si="9"/>
        <v>144800.24</v>
      </c>
    </row>
    <row r="111" spans="1:9">
      <c r="A111" s="63" t="s">
        <v>11</v>
      </c>
      <c r="B111" s="64" t="s">
        <v>206</v>
      </c>
      <c r="C111" s="33"/>
      <c r="D111" s="33"/>
      <c r="E111" s="29" t="s">
        <v>207</v>
      </c>
      <c r="F111" s="82">
        <f>VLOOKUP(B111,'[1]2015ex'!$A$1:$G$343,6,FALSE)</f>
        <v>205</v>
      </c>
      <c r="G111" s="86">
        <f t="shared" si="7"/>
        <v>145550</v>
      </c>
      <c r="H111" s="86">
        <f t="shared" si="8"/>
        <v>43665</v>
      </c>
      <c r="I111" s="119">
        <f t="shared" si="9"/>
        <v>189215</v>
      </c>
    </row>
    <row r="112" spans="1:9">
      <c r="A112" s="63" t="s">
        <v>11</v>
      </c>
      <c r="B112" s="64" t="s">
        <v>208</v>
      </c>
      <c r="C112" s="33"/>
      <c r="D112" s="33"/>
      <c r="E112" s="64" t="s">
        <v>209</v>
      </c>
      <c r="F112" s="82">
        <f>VLOOKUP(B112,'[1]2015ex'!$A$1:$G$343,6,FALSE)</f>
        <v>350</v>
      </c>
      <c r="G112" s="86">
        <f t="shared" si="7"/>
        <v>248500</v>
      </c>
      <c r="H112" s="86">
        <f t="shared" si="8"/>
        <v>74550</v>
      </c>
      <c r="I112" s="119">
        <f t="shared" si="9"/>
        <v>323050</v>
      </c>
    </row>
    <row r="113" spans="1:9">
      <c r="A113" s="63" t="s">
        <v>11</v>
      </c>
      <c r="B113" s="64" t="s">
        <v>210</v>
      </c>
      <c r="C113" s="33"/>
      <c r="D113" s="33"/>
      <c r="E113" s="64" t="s">
        <v>211</v>
      </c>
      <c r="F113" s="82">
        <f>VLOOKUP(B113,'[1]2015ex'!$A$1:$G$343,6,FALSE)</f>
        <v>323.13</v>
      </c>
      <c r="G113" s="86">
        <f t="shared" si="7"/>
        <v>229422.3</v>
      </c>
      <c r="H113" s="86">
        <f t="shared" si="8"/>
        <v>68826.689999999988</v>
      </c>
      <c r="I113" s="119">
        <f t="shared" si="9"/>
        <v>298248.99</v>
      </c>
    </row>
    <row r="114" spans="1:9">
      <c r="A114" s="31" t="s">
        <v>212</v>
      </c>
      <c r="B114" s="65" t="s">
        <v>213</v>
      </c>
      <c r="C114" s="33"/>
      <c r="D114" s="33"/>
      <c r="E114" s="64" t="s">
        <v>214</v>
      </c>
      <c r="F114" s="82">
        <f>VLOOKUP(B114,'[1]2015ex'!$A$1:$G$343,6,FALSE)</f>
        <v>24.38</v>
      </c>
      <c r="G114" s="86">
        <f t="shared" si="7"/>
        <v>17309.8</v>
      </c>
      <c r="H114" s="86">
        <f t="shared" si="8"/>
        <v>5192.9399999999996</v>
      </c>
      <c r="I114" s="119">
        <f t="shared" si="9"/>
        <v>22502.739999999998</v>
      </c>
    </row>
    <row r="115" spans="1:9">
      <c r="A115" s="31" t="s">
        <v>212</v>
      </c>
      <c r="B115" s="65" t="s">
        <v>215</v>
      </c>
      <c r="C115" s="33"/>
      <c r="D115" s="33"/>
      <c r="E115" s="64" t="s">
        <v>216</v>
      </c>
      <c r="F115" s="82">
        <f>VLOOKUP(B115,'[1]2015ex'!$A$1:$G$343,6,FALSE)</f>
        <v>26.25</v>
      </c>
      <c r="G115" s="86">
        <f t="shared" si="7"/>
        <v>18637.5</v>
      </c>
      <c r="H115" s="86">
        <f t="shared" si="8"/>
        <v>5591.25</v>
      </c>
      <c r="I115" s="119">
        <f t="shared" si="9"/>
        <v>24228.75</v>
      </c>
    </row>
    <row r="116" spans="1:9">
      <c r="A116" s="31" t="s">
        <v>212</v>
      </c>
      <c r="B116" s="65" t="s">
        <v>217</v>
      </c>
      <c r="C116" s="33"/>
      <c r="D116" s="33"/>
      <c r="E116" s="64" t="s">
        <v>218</v>
      </c>
      <c r="F116" s="82">
        <f>VLOOKUP(B116,'[1]2015ex'!$A$1:$G$343,6,FALSE)</f>
        <v>35.630000000000003</v>
      </c>
      <c r="G116" s="86">
        <f t="shared" si="7"/>
        <v>25297.300000000003</v>
      </c>
      <c r="H116" s="86">
        <f t="shared" si="8"/>
        <v>7589.1900000000005</v>
      </c>
      <c r="I116" s="119">
        <f t="shared" si="9"/>
        <v>32886.490000000005</v>
      </c>
    </row>
    <row r="117" spans="1:9">
      <c r="A117" s="31" t="s">
        <v>212</v>
      </c>
      <c r="B117" s="66"/>
      <c r="C117" s="67"/>
      <c r="D117" s="67"/>
      <c r="E117" s="66"/>
      <c r="F117" s="82" t="e">
        <f>VLOOKUP(B117,'[1]2015ex'!$A$1:$G$343,6,FALSE)</f>
        <v>#REF!</v>
      </c>
      <c r="G117" s="86" t="e">
        <f t="shared" si="7"/>
        <v>#REF!</v>
      </c>
      <c r="H117" s="86" t="e">
        <f t="shared" si="8"/>
        <v>#REF!</v>
      </c>
      <c r="I117" s="119" t="e">
        <f t="shared" si="9"/>
        <v>#REF!</v>
      </c>
    </row>
    <row r="118" spans="1:9">
      <c r="A118" s="31" t="s">
        <v>212</v>
      </c>
      <c r="B118" s="66"/>
      <c r="C118" s="67"/>
      <c r="D118" s="67"/>
      <c r="E118" s="66"/>
      <c r="F118" s="82" t="e">
        <f>VLOOKUP(B118,'[1]2015ex'!$A$1:$G$343,6,FALSE)</f>
        <v>#REF!</v>
      </c>
      <c r="G118" s="86" t="e">
        <f t="shared" si="7"/>
        <v>#REF!</v>
      </c>
      <c r="H118" s="86" t="e">
        <f t="shared" si="8"/>
        <v>#REF!</v>
      </c>
      <c r="I118" s="119" t="e">
        <f t="shared" si="9"/>
        <v>#REF!</v>
      </c>
    </row>
    <row r="119" spans="1:9">
      <c r="A119" s="31" t="s">
        <v>212</v>
      </c>
      <c r="B119" s="68"/>
      <c r="C119" s="69"/>
      <c r="D119" s="69"/>
      <c r="E119" s="68"/>
      <c r="F119" s="82" t="e">
        <f>VLOOKUP(B119,'[1]2015ex'!$A$1:$G$343,6,FALSE)</f>
        <v>#REF!</v>
      </c>
      <c r="G119" s="86" t="e">
        <f t="shared" si="7"/>
        <v>#REF!</v>
      </c>
      <c r="H119" s="86" t="e">
        <f t="shared" si="8"/>
        <v>#REF!</v>
      </c>
      <c r="I119" s="119" t="e">
        <f t="shared" si="9"/>
        <v>#REF!</v>
      </c>
    </row>
    <row r="120" spans="1:9">
      <c r="A120" s="70"/>
      <c r="B120" s="71"/>
      <c r="C120" s="71"/>
      <c r="D120" s="71"/>
      <c r="E120" s="72"/>
      <c r="F120" s="83"/>
      <c r="I120" s="77"/>
    </row>
    <row r="121" spans="1:9" ht="15.75" thickBot="1">
      <c r="A121" s="73"/>
      <c r="B121" s="71"/>
      <c r="C121" s="71"/>
      <c r="D121" s="71"/>
      <c r="E121" s="72"/>
      <c r="F121" s="83"/>
      <c r="I121" s="75"/>
    </row>
    <row r="122" spans="1:9">
      <c r="F122" s="74"/>
      <c r="I122" s="75"/>
    </row>
  </sheetData>
  <mergeCells count="2">
    <mergeCell ref="A1:F1"/>
    <mergeCell ref="A2:F2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4:K59"/>
  <sheetViews>
    <sheetView topLeftCell="A43" zoomScale="90" zoomScaleNormal="90" workbookViewId="0">
      <selection activeCell="K26" sqref="K26"/>
    </sheetView>
  </sheetViews>
  <sheetFormatPr baseColWidth="10" defaultRowHeight="15"/>
  <cols>
    <col min="2" max="2" width="5.42578125" customWidth="1"/>
    <col min="3" max="3" width="2" customWidth="1"/>
    <col min="6" max="6" width="46.85546875" bestFit="1" customWidth="1"/>
    <col min="7" max="7" width="5.5703125" customWidth="1"/>
    <col min="8" max="8" width="25.85546875" style="122" customWidth="1"/>
    <col min="9" max="10" width="16.7109375" customWidth="1"/>
    <col min="11" max="11" width="22" customWidth="1"/>
  </cols>
  <sheetData>
    <row r="4" spans="4:11" ht="15.75">
      <c r="D4" s="87"/>
      <c r="E4" s="87"/>
      <c r="F4" s="88" t="s">
        <v>232</v>
      </c>
      <c r="G4" s="87"/>
      <c r="H4" s="128"/>
    </row>
    <row r="5" spans="4:11" ht="15.75">
      <c r="D5" s="87"/>
      <c r="E5" s="87"/>
      <c r="F5" s="120">
        <v>42277</v>
      </c>
      <c r="G5" s="87"/>
      <c r="H5" s="128"/>
    </row>
    <row r="6" spans="4:11">
      <c r="D6" s="87"/>
      <c r="E6" s="87"/>
      <c r="F6" s="89"/>
      <c r="G6" s="87"/>
      <c r="H6" s="128"/>
    </row>
    <row r="7" spans="4:11" ht="15.75">
      <c r="D7" s="90"/>
      <c r="E7" s="90"/>
      <c r="F7" s="90"/>
      <c r="G7" s="91"/>
      <c r="H7" s="123" t="s">
        <v>291</v>
      </c>
    </row>
    <row r="8" spans="4:11" ht="16.5" thickBot="1">
      <c r="D8" s="173"/>
      <c r="E8" s="174"/>
      <c r="F8" s="174"/>
      <c r="G8" s="174"/>
      <c r="H8" s="174"/>
      <c r="I8" s="118"/>
      <c r="J8" s="137"/>
      <c r="K8" s="124"/>
    </row>
    <row r="9" spans="4:11" ht="23.25">
      <c r="D9" s="116"/>
      <c r="E9" s="117"/>
      <c r="F9" s="95"/>
      <c r="G9" s="95"/>
      <c r="H9" s="121" t="s">
        <v>290</v>
      </c>
      <c r="I9" s="144" t="s">
        <v>219</v>
      </c>
      <c r="J9" s="139" t="s">
        <v>220</v>
      </c>
      <c r="K9" s="125" t="s">
        <v>221</v>
      </c>
    </row>
    <row r="10" spans="4:11" ht="36.75" customHeight="1" thickBot="1">
      <c r="D10" s="92"/>
      <c r="E10" s="93" t="s">
        <v>233</v>
      </c>
      <c r="F10" s="94" t="s">
        <v>234</v>
      </c>
      <c r="G10" s="94" t="s">
        <v>235</v>
      </c>
      <c r="H10" s="146" t="s">
        <v>297</v>
      </c>
      <c r="I10" s="145">
        <v>710</v>
      </c>
      <c r="J10" s="85">
        <v>0.3</v>
      </c>
      <c r="K10" s="126" t="s">
        <v>292</v>
      </c>
    </row>
    <row r="11" spans="4:11">
      <c r="D11" s="96"/>
      <c r="E11" s="97">
        <v>351000</v>
      </c>
      <c r="F11" s="98" t="s">
        <v>236</v>
      </c>
      <c r="G11" s="99">
        <v>1</v>
      </c>
      <c r="H11" s="140">
        <v>1812</v>
      </c>
      <c r="I11" s="86">
        <f>H11*710</f>
        <v>1286520</v>
      </c>
      <c r="J11" s="138">
        <f>I11*30%</f>
        <v>385956</v>
      </c>
      <c r="K11" s="127">
        <f>I11+J11</f>
        <v>1672476</v>
      </c>
    </row>
    <row r="12" spans="4:11">
      <c r="D12" s="100"/>
      <c r="E12" s="101">
        <v>351003</v>
      </c>
      <c r="F12" s="102" t="s">
        <v>237</v>
      </c>
      <c r="G12" s="99">
        <v>1</v>
      </c>
      <c r="H12" s="140">
        <v>1230</v>
      </c>
      <c r="I12" s="86">
        <f t="shared" ref="I12:I59" si="0">H12*710</f>
        <v>873300</v>
      </c>
      <c r="J12" s="138">
        <f t="shared" ref="J12:J59" si="1">I12*30%</f>
        <v>261990</v>
      </c>
      <c r="K12" s="119">
        <f t="shared" ref="K12:K59" si="2">SUM(I12:I12)</f>
        <v>873300</v>
      </c>
    </row>
    <row r="13" spans="4:11">
      <c r="D13" s="100"/>
      <c r="E13" s="101">
        <v>351004</v>
      </c>
      <c r="F13" s="102" t="s">
        <v>238</v>
      </c>
      <c r="G13" s="99">
        <v>1</v>
      </c>
      <c r="H13" s="140">
        <v>1090</v>
      </c>
      <c r="I13" s="86">
        <f t="shared" si="0"/>
        <v>773900</v>
      </c>
      <c r="J13" s="138">
        <f t="shared" si="1"/>
        <v>232170</v>
      </c>
      <c r="K13" s="119">
        <f t="shared" si="2"/>
        <v>773900</v>
      </c>
    </row>
    <row r="14" spans="4:11">
      <c r="D14" s="100"/>
      <c r="E14" s="103">
        <v>351010</v>
      </c>
      <c r="F14" s="104" t="s">
        <v>239</v>
      </c>
      <c r="G14" s="99">
        <v>1</v>
      </c>
      <c r="H14" s="140">
        <v>11531</v>
      </c>
      <c r="I14" s="86">
        <f t="shared" si="0"/>
        <v>8187010</v>
      </c>
      <c r="J14" s="138">
        <f t="shared" si="1"/>
        <v>2456103</v>
      </c>
      <c r="K14" s="119">
        <f t="shared" si="2"/>
        <v>8187010</v>
      </c>
    </row>
    <row r="15" spans="4:11">
      <c r="D15" s="100"/>
      <c r="E15" s="101" t="s">
        <v>240</v>
      </c>
      <c r="F15" s="102" t="s">
        <v>241</v>
      </c>
      <c r="G15" s="99">
        <v>1</v>
      </c>
      <c r="H15" s="140">
        <v>103</v>
      </c>
      <c r="I15" s="86">
        <f t="shared" si="0"/>
        <v>73130</v>
      </c>
      <c r="J15" s="138">
        <f t="shared" si="1"/>
        <v>21939</v>
      </c>
      <c r="K15" s="119">
        <f t="shared" si="2"/>
        <v>73130</v>
      </c>
    </row>
    <row r="16" spans="4:11">
      <c r="D16" s="100"/>
      <c r="E16" s="101">
        <v>351006</v>
      </c>
      <c r="F16" s="102" t="s">
        <v>242</v>
      </c>
      <c r="G16" s="99">
        <v>1</v>
      </c>
      <c r="H16" s="140">
        <v>486</v>
      </c>
      <c r="I16" s="86">
        <f t="shared" si="0"/>
        <v>345060</v>
      </c>
      <c r="J16" s="138">
        <f t="shared" si="1"/>
        <v>103518</v>
      </c>
      <c r="K16" s="119">
        <f t="shared" si="2"/>
        <v>345060</v>
      </c>
    </row>
    <row r="17" spans="1:11">
      <c r="D17" s="100"/>
      <c r="E17" s="101">
        <v>351200</v>
      </c>
      <c r="F17" s="102" t="s">
        <v>243</v>
      </c>
      <c r="G17" s="99">
        <v>1</v>
      </c>
      <c r="H17" s="140">
        <v>2009</v>
      </c>
      <c r="I17" s="86">
        <f t="shared" si="0"/>
        <v>1426390</v>
      </c>
      <c r="J17" s="138">
        <f t="shared" si="1"/>
        <v>427917</v>
      </c>
      <c r="K17" s="119">
        <f t="shared" si="2"/>
        <v>1426390</v>
      </c>
    </row>
    <row r="18" spans="1:11">
      <c r="D18" s="100"/>
      <c r="E18" s="103">
        <v>351300</v>
      </c>
      <c r="F18" s="104" t="s">
        <v>244</v>
      </c>
      <c r="G18" s="99">
        <v>1</v>
      </c>
      <c r="H18" s="140">
        <v>1556</v>
      </c>
      <c r="I18" s="86">
        <f t="shared" si="0"/>
        <v>1104760</v>
      </c>
      <c r="J18" s="138">
        <f t="shared" si="1"/>
        <v>331428</v>
      </c>
      <c r="K18" s="119">
        <f t="shared" si="2"/>
        <v>1104760</v>
      </c>
    </row>
    <row r="19" spans="1:11">
      <c r="D19" s="100"/>
      <c r="E19" s="101">
        <v>351201</v>
      </c>
      <c r="F19" s="102" t="s">
        <v>41</v>
      </c>
      <c r="G19" s="99">
        <v>1</v>
      </c>
      <c r="H19" s="140">
        <v>81</v>
      </c>
      <c r="I19" s="86">
        <f t="shared" si="0"/>
        <v>57510</v>
      </c>
      <c r="J19" s="138">
        <f t="shared" si="1"/>
        <v>17253</v>
      </c>
      <c r="K19" s="119">
        <f t="shared" si="2"/>
        <v>57510</v>
      </c>
    </row>
    <row r="20" spans="1:11">
      <c r="D20" s="100"/>
      <c r="E20" s="101">
        <v>352000</v>
      </c>
      <c r="F20" s="102" t="s">
        <v>245</v>
      </c>
      <c r="G20" s="99">
        <v>1</v>
      </c>
      <c r="H20" s="140">
        <v>583</v>
      </c>
      <c r="I20" s="86">
        <f t="shared" si="0"/>
        <v>413930</v>
      </c>
      <c r="J20" s="138">
        <f t="shared" si="1"/>
        <v>124179</v>
      </c>
      <c r="K20" s="119">
        <f t="shared" si="2"/>
        <v>413930</v>
      </c>
    </row>
    <row r="21" spans="1:11">
      <c r="D21" s="100"/>
      <c r="E21" s="101">
        <v>352020</v>
      </c>
      <c r="F21" s="102" t="s">
        <v>246</v>
      </c>
      <c r="G21" s="99">
        <v>1</v>
      </c>
      <c r="H21" s="140">
        <v>583</v>
      </c>
      <c r="I21" s="86">
        <f t="shared" si="0"/>
        <v>413930</v>
      </c>
      <c r="J21" s="138">
        <f t="shared" si="1"/>
        <v>124179</v>
      </c>
      <c r="K21" s="119">
        <f t="shared" si="2"/>
        <v>413930</v>
      </c>
    </row>
    <row r="22" spans="1:11">
      <c r="D22" s="100"/>
      <c r="E22" s="101">
        <v>353100</v>
      </c>
      <c r="F22" s="102" t="s">
        <v>79</v>
      </c>
      <c r="G22" s="99">
        <v>1</v>
      </c>
      <c r="H22" s="140">
        <v>504</v>
      </c>
      <c r="I22" s="86">
        <f t="shared" si="0"/>
        <v>357840</v>
      </c>
      <c r="J22" s="138">
        <f t="shared" si="1"/>
        <v>107352</v>
      </c>
      <c r="K22" s="119">
        <f t="shared" si="2"/>
        <v>357840</v>
      </c>
    </row>
    <row r="23" spans="1:11">
      <c r="D23" s="100"/>
      <c r="E23" s="101">
        <v>353010</v>
      </c>
      <c r="F23" s="102" t="s">
        <v>298</v>
      </c>
      <c r="G23" s="99"/>
      <c r="H23" s="140">
        <v>623</v>
      </c>
      <c r="I23" s="86">
        <f t="shared" si="0"/>
        <v>442330</v>
      </c>
      <c r="J23" s="138">
        <f t="shared" si="1"/>
        <v>132699</v>
      </c>
      <c r="K23" s="119">
        <f t="shared" si="2"/>
        <v>442330</v>
      </c>
    </row>
    <row r="24" spans="1:11">
      <c r="D24" s="100"/>
      <c r="E24" s="101">
        <v>353000</v>
      </c>
      <c r="F24" s="102" t="s">
        <v>299</v>
      </c>
      <c r="G24" s="99"/>
      <c r="H24" s="140">
        <v>513</v>
      </c>
      <c r="I24" s="86">
        <f t="shared" si="0"/>
        <v>364230</v>
      </c>
      <c r="J24" s="138">
        <f t="shared" si="1"/>
        <v>109269</v>
      </c>
      <c r="K24" s="119">
        <f t="shared" si="2"/>
        <v>364230</v>
      </c>
    </row>
    <row r="25" spans="1:11">
      <c r="D25" s="100"/>
      <c r="E25" s="101">
        <v>354016</v>
      </c>
      <c r="F25" s="102" t="s">
        <v>300</v>
      </c>
      <c r="G25" s="99"/>
      <c r="H25" s="140">
        <v>215</v>
      </c>
      <c r="I25" s="86">
        <f t="shared" si="0"/>
        <v>152650</v>
      </c>
      <c r="J25" s="138">
        <f t="shared" si="1"/>
        <v>45795</v>
      </c>
      <c r="K25" s="119">
        <f t="shared" si="2"/>
        <v>152650</v>
      </c>
    </row>
    <row r="26" spans="1:11">
      <c r="D26" s="100"/>
      <c r="E26" s="101">
        <v>350100</v>
      </c>
      <c r="F26" s="102" t="s">
        <v>301</v>
      </c>
      <c r="G26" s="99"/>
      <c r="H26" s="140">
        <v>74</v>
      </c>
      <c r="I26" s="86">
        <f t="shared" si="0"/>
        <v>52540</v>
      </c>
      <c r="J26" s="138">
        <f t="shared" si="1"/>
        <v>15762</v>
      </c>
      <c r="K26" s="119">
        <f t="shared" si="2"/>
        <v>52540</v>
      </c>
    </row>
    <row r="27" spans="1:11" s="135" customFormat="1">
      <c r="A27" s="134"/>
      <c r="B27" s="134"/>
      <c r="C27" s="134"/>
      <c r="D27" s="129"/>
      <c r="E27" s="130">
        <v>353001</v>
      </c>
      <c r="F27" s="131" t="s">
        <v>247</v>
      </c>
      <c r="G27" s="132">
        <v>1</v>
      </c>
      <c r="H27" s="141">
        <v>583</v>
      </c>
      <c r="I27" s="86">
        <f t="shared" si="0"/>
        <v>413930</v>
      </c>
      <c r="J27" s="138">
        <f t="shared" si="1"/>
        <v>124179</v>
      </c>
      <c r="K27" s="133">
        <f t="shared" si="2"/>
        <v>413930</v>
      </c>
    </row>
    <row r="28" spans="1:11">
      <c r="D28" s="100"/>
      <c r="E28" s="105" t="s">
        <v>248</v>
      </c>
      <c r="F28" s="106" t="s">
        <v>249</v>
      </c>
      <c r="G28" s="99">
        <v>1</v>
      </c>
      <c r="H28" s="140">
        <v>10.35</v>
      </c>
      <c r="I28" s="86">
        <f t="shared" si="0"/>
        <v>7348.5</v>
      </c>
      <c r="J28" s="138">
        <f t="shared" si="1"/>
        <v>2204.5499999999997</v>
      </c>
      <c r="K28" s="119">
        <f t="shared" si="2"/>
        <v>7348.5</v>
      </c>
    </row>
    <row r="29" spans="1:11">
      <c r="D29" s="100"/>
      <c r="E29" s="105" t="s">
        <v>250</v>
      </c>
      <c r="F29" s="107" t="s">
        <v>251</v>
      </c>
      <c r="G29" s="99">
        <v>1</v>
      </c>
      <c r="H29" s="140">
        <v>10.35</v>
      </c>
      <c r="I29" s="86">
        <f t="shared" si="0"/>
        <v>7348.5</v>
      </c>
      <c r="J29" s="138">
        <f t="shared" si="1"/>
        <v>2204.5499999999997</v>
      </c>
      <c r="K29" s="119">
        <f t="shared" si="2"/>
        <v>7348.5</v>
      </c>
    </row>
    <row r="30" spans="1:11">
      <c r="D30" s="100"/>
      <c r="E30" s="101">
        <v>354011</v>
      </c>
      <c r="F30" s="102" t="s">
        <v>252</v>
      </c>
      <c r="G30" s="99">
        <v>1</v>
      </c>
      <c r="H30" s="140">
        <v>162</v>
      </c>
      <c r="I30" s="86">
        <f t="shared" si="0"/>
        <v>115020</v>
      </c>
      <c r="J30" s="138">
        <f t="shared" si="1"/>
        <v>34506</v>
      </c>
      <c r="K30" s="119">
        <f t="shared" si="2"/>
        <v>115020</v>
      </c>
    </row>
    <row r="31" spans="1:11">
      <c r="D31" s="100"/>
      <c r="E31" s="105" t="s">
        <v>253</v>
      </c>
      <c r="F31" s="107" t="s">
        <v>254</v>
      </c>
      <c r="G31" s="99">
        <v>1</v>
      </c>
      <c r="H31" s="140">
        <v>10.35</v>
      </c>
      <c r="I31" s="86">
        <f t="shared" si="0"/>
        <v>7348.5</v>
      </c>
      <c r="J31" s="138">
        <f t="shared" si="1"/>
        <v>2204.5499999999997</v>
      </c>
      <c r="K31" s="119">
        <f t="shared" si="2"/>
        <v>7348.5</v>
      </c>
    </row>
    <row r="32" spans="1:11">
      <c r="D32" s="100"/>
      <c r="E32" s="101">
        <v>354001</v>
      </c>
      <c r="F32" s="102" t="s">
        <v>255</v>
      </c>
      <c r="G32" s="99">
        <v>1</v>
      </c>
      <c r="H32" s="140">
        <v>143</v>
      </c>
      <c r="I32" s="86">
        <f t="shared" si="0"/>
        <v>101530</v>
      </c>
      <c r="J32" s="138">
        <f t="shared" si="1"/>
        <v>30459</v>
      </c>
      <c r="K32" s="119">
        <f t="shared" si="2"/>
        <v>101530</v>
      </c>
    </row>
    <row r="33" spans="4:11">
      <c r="D33" s="100"/>
      <c r="E33" s="105" t="s">
        <v>256</v>
      </c>
      <c r="F33" s="107" t="s">
        <v>257</v>
      </c>
      <c r="G33" s="99">
        <v>1</v>
      </c>
      <c r="H33" s="140">
        <v>10.35</v>
      </c>
      <c r="I33" s="86">
        <f t="shared" si="0"/>
        <v>7348.5</v>
      </c>
      <c r="J33" s="138">
        <f t="shared" si="1"/>
        <v>2204.5499999999997</v>
      </c>
      <c r="K33" s="119">
        <f t="shared" si="2"/>
        <v>7348.5</v>
      </c>
    </row>
    <row r="34" spans="4:11">
      <c r="D34" s="100"/>
      <c r="E34" s="101">
        <v>354002</v>
      </c>
      <c r="F34" s="102" t="s">
        <v>258</v>
      </c>
      <c r="G34" s="99">
        <v>1</v>
      </c>
      <c r="H34" s="140">
        <v>208</v>
      </c>
      <c r="I34" s="86">
        <f t="shared" si="0"/>
        <v>147680</v>
      </c>
      <c r="J34" s="138">
        <f t="shared" si="1"/>
        <v>44304</v>
      </c>
      <c r="K34" s="119">
        <f t="shared" si="2"/>
        <v>147680</v>
      </c>
    </row>
    <row r="35" spans="4:11">
      <c r="D35" s="100"/>
      <c r="E35" s="105" t="s">
        <v>259</v>
      </c>
      <c r="F35" s="107" t="s">
        <v>260</v>
      </c>
      <c r="G35" s="99">
        <v>1</v>
      </c>
      <c r="H35" s="140">
        <v>13.5</v>
      </c>
      <c r="I35" s="86">
        <f t="shared" si="0"/>
        <v>9585</v>
      </c>
      <c r="J35" s="138">
        <f t="shared" si="1"/>
        <v>2875.5</v>
      </c>
      <c r="K35" s="119">
        <f t="shared" si="2"/>
        <v>9585</v>
      </c>
    </row>
    <row r="36" spans="4:11">
      <c r="D36" s="100"/>
      <c r="E36" s="101">
        <v>354018</v>
      </c>
      <c r="F36" s="102" t="s">
        <v>261</v>
      </c>
      <c r="G36" s="99">
        <v>1</v>
      </c>
      <c r="H36" s="140">
        <v>192</v>
      </c>
      <c r="I36" s="86">
        <f t="shared" si="0"/>
        <v>136320</v>
      </c>
      <c r="J36" s="138">
        <f t="shared" si="1"/>
        <v>40896</v>
      </c>
      <c r="K36" s="119">
        <f t="shared" si="2"/>
        <v>136320</v>
      </c>
    </row>
    <row r="37" spans="4:11">
      <c r="D37" s="100"/>
      <c r="E37" s="101">
        <v>354100</v>
      </c>
      <c r="F37" s="102" t="s">
        <v>262</v>
      </c>
      <c r="G37" s="99">
        <v>1</v>
      </c>
      <c r="H37" s="140">
        <v>160</v>
      </c>
      <c r="I37" s="86">
        <f t="shared" si="0"/>
        <v>113600</v>
      </c>
      <c r="J37" s="138">
        <f t="shared" si="1"/>
        <v>34080</v>
      </c>
      <c r="K37" s="119">
        <f t="shared" si="2"/>
        <v>113600</v>
      </c>
    </row>
    <row r="38" spans="4:11">
      <c r="D38" s="100"/>
      <c r="E38" s="101">
        <v>350018</v>
      </c>
      <c r="F38" s="102" t="s">
        <v>263</v>
      </c>
      <c r="G38" s="99">
        <v>1</v>
      </c>
      <c r="H38" s="140">
        <v>326</v>
      </c>
      <c r="I38" s="86">
        <f t="shared" si="0"/>
        <v>231460</v>
      </c>
      <c r="J38" s="138">
        <f t="shared" si="1"/>
        <v>69438</v>
      </c>
      <c r="K38" s="119">
        <f t="shared" si="2"/>
        <v>231460</v>
      </c>
    </row>
    <row r="39" spans="4:11">
      <c r="D39" s="100"/>
      <c r="E39" s="101">
        <v>350002</v>
      </c>
      <c r="F39" s="102" t="s">
        <v>264</v>
      </c>
      <c r="G39" s="99">
        <v>1</v>
      </c>
      <c r="H39" s="140">
        <v>596</v>
      </c>
      <c r="I39" s="86">
        <f t="shared" si="0"/>
        <v>423160</v>
      </c>
      <c r="J39" s="138">
        <f t="shared" si="1"/>
        <v>126948</v>
      </c>
      <c r="K39" s="119">
        <f t="shared" si="2"/>
        <v>423160</v>
      </c>
    </row>
    <row r="40" spans="4:11">
      <c r="D40" s="100"/>
      <c r="E40" s="101">
        <v>350003</v>
      </c>
      <c r="F40" s="102" t="s">
        <v>265</v>
      </c>
      <c r="G40" s="99">
        <v>1</v>
      </c>
      <c r="H40" s="140">
        <v>513</v>
      </c>
      <c r="I40" s="86">
        <f t="shared" si="0"/>
        <v>364230</v>
      </c>
      <c r="J40" s="138">
        <f t="shared" si="1"/>
        <v>109269</v>
      </c>
      <c r="K40" s="119">
        <f t="shared" si="2"/>
        <v>364230</v>
      </c>
    </row>
    <row r="41" spans="4:11">
      <c r="D41" s="100"/>
      <c r="E41" s="101">
        <v>350005</v>
      </c>
      <c r="F41" s="102" t="s">
        <v>266</v>
      </c>
      <c r="G41" s="99">
        <v>1</v>
      </c>
      <c r="H41" s="140">
        <v>59</v>
      </c>
      <c r="I41" s="86">
        <f t="shared" si="0"/>
        <v>41890</v>
      </c>
      <c r="J41" s="138">
        <f t="shared" si="1"/>
        <v>12567</v>
      </c>
      <c r="K41" s="119">
        <f t="shared" si="2"/>
        <v>41890</v>
      </c>
    </row>
    <row r="42" spans="4:11">
      <c r="D42" s="100"/>
      <c r="E42" s="101">
        <v>350006</v>
      </c>
      <c r="F42" s="102" t="s">
        <v>267</v>
      </c>
      <c r="G42" s="99">
        <v>1</v>
      </c>
      <c r="H42" s="140">
        <v>77</v>
      </c>
      <c r="I42" s="86">
        <f t="shared" si="0"/>
        <v>54670</v>
      </c>
      <c r="J42" s="138">
        <f t="shared" si="1"/>
        <v>16401</v>
      </c>
      <c r="K42" s="119">
        <f t="shared" si="2"/>
        <v>54670</v>
      </c>
    </row>
    <row r="43" spans="4:11">
      <c r="D43" s="100"/>
      <c r="E43" s="101">
        <v>350007</v>
      </c>
      <c r="F43" s="102" t="s">
        <v>268</v>
      </c>
      <c r="G43" s="99">
        <v>1</v>
      </c>
      <c r="H43" s="140">
        <v>38</v>
      </c>
      <c r="I43" s="86">
        <f t="shared" si="0"/>
        <v>26980</v>
      </c>
      <c r="J43" s="138">
        <f t="shared" si="1"/>
        <v>8094</v>
      </c>
      <c r="K43" s="119">
        <f t="shared" si="2"/>
        <v>26980</v>
      </c>
    </row>
    <row r="44" spans="4:11">
      <c r="D44" s="100"/>
      <c r="E44" s="101" t="s">
        <v>269</v>
      </c>
      <c r="F44" s="102" t="s">
        <v>270</v>
      </c>
      <c r="G44" s="99">
        <v>1</v>
      </c>
      <c r="H44" s="140">
        <v>207</v>
      </c>
      <c r="I44" s="86">
        <f t="shared" si="0"/>
        <v>146970</v>
      </c>
      <c r="J44" s="138">
        <f t="shared" si="1"/>
        <v>44091</v>
      </c>
      <c r="K44" s="119">
        <f t="shared" si="2"/>
        <v>146970</v>
      </c>
    </row>
    <row r="45" spans="4:11">
      <c r="D45" s="100"/>
      <c r="E45" s="101">
        <v>350207</v>
      </c>
      <c r="F45" s="102" t="s">
        <v>271</v>
      </c>
      <c r="G45" s="99">
        <v>1</v>
      </c>
      <c r="H45" s="140">
        <v>307</v>
      </c>
      <c r="I45" s="86">
        <f t="shared" si="0"/>
        <v>217970</v>
      </c>
      <c r="J45" s="138">
        <f t="shared" si="1"/>
        <v>65391</v>
      </c>
      <c r="K45" s="119">
        <f t="shared" si="2"/>
        <v>217970</v>
      </c>
    </row>
    <row r="46" spans="4:11">
      <c r="D46" s="100"/>
      <c r="E46" s="101">
        <v>350227</v>
      </c>
      <c r="F46" s="102" t="s">
        <v>272</v>
      </c>
      <c r="G46" s="99">
        <v>1</v>
      </c>
      <c r="H46" s="140">
        <v>299</v>
      </c>
      <c r="I46" s="86">
        <f t="shared" si="0"/>
        <v>212290</v>
      </c>
      <c r="J46" s="138">
        <f t="shared" si="1"/>
        <v>63687</v>
      </c>
      <c r="K46" s="119">
        <f t="shared" si="2"/>
        <v>212290</v>
      </c>
    </row>
    <row r="47" spans="4:11">
      <c r="D47" s="100"/>
      <c r="E47" s="101">
        <v>350240</v>
      </c>
      <c r="F47" s="102" t="s">
        <v>273</v>
      </c>
      <c r="G47" s="99">
        <v>1</v>
      </c>
      <c r="H47" s="140">
        <v>205</v>
      </c>
      <c r="I47" s="86">
        <f t="shared" si="0"/>
        <v>145550</v>
      </c>
      <c r="J47" s="138">
        <f t="shared" si="1"/>
        <v>43665</v>
      </c>
      <c r="K47" s="119">
        <f t="shared" si="2"/>
        <v>145550</v>
      </c>
    </row>
    <row r="48" spans="4:11">
      <c r="D48" s="100"/>
      <c r="E48" s="101">
        <v>355001</v>
      </c>
      <c r="F48" s="102" t="s">
        <v>274</v>
      </c>
      <c r="G48" s="99">
        <v>1</v>
      </c>
      <c r="H48" s="140">
        <v>2206</v>
      </c>
      <c r="I48" s="86">
        <f t="shared" si="0"/>
        <v>1566260</v>
      </c>
      <c r="J48" s="138">
        <f t="shared" si="1"/>
        <v>469878</v>
      </c>
      <c r="K48" s="119">
        <f t="shared" si="2"/>
        <v>1566260</v>
      </c>
    </row>
    <row r="49" spans="4:11">
      <c r="D49" s="100"/>
      <c r="E49" s="103">
        <v>355000</v>
      </c>
      <c r="F49" s="104" t="s">
        <v>275</v>
      </c>
      <c r="G49" s="99">
        <v>1</v>
      </c>
      <c r="H49" s="140">
        <v>2173.5</v>
      </c>
      <c r="I49" s="86">
        <f t="shared" si="0"/>
        <v>1543185</v>
      </c>
      <c r="J49" s="138">
        <f t="shared" si="1"/>
        <v>462955.5</v>
      </c>
      <c r="K49" s="119">
        <f t="shared" si="2"/>
        <v>1543185</v>
      </c>
    </row>
    <row r="50" spans="4:11">
      <c r="D50" s="100"/>
      <c r="E50" s="101">
        <v>355002</v>
      </c>
      <c r="F50" s="102" t="s">
        <v>276</v>
      </c>
      <c r="G50" s="99">
        <v>1</v>
      </c>
      <c r="H50" s="140">
        <v>2206</v>
      </c>
      <c r="I50" s="86">
        <f t="shared" si="0"/>
        <v>1566260</v>
      </c>
      <c r="J50" s="138">
        <f t="shared" si="1"/>
        <v>469878</v>
      </c>
      <c r="K50" s="119">
        <f t="shared" si="2"/>
        <v>1566260</v>
      </c>
    </row>
    <row r="51" spans="4:11">
      <c r="D51" s="100"/>
      <c r="E51" s="101">
        <v>366102</v>
      </c>
      <c r="F51" s="102" t="s">
        <v>277</v>
      </c>
      <c r="G51" s="99">
        <v>1</v>
      </c>
      <c r="H51" s="140">
        <v>2206</v>
      </c>
      <c r="I51" s="86">
        <f t="shared" si="0"/>
        <v>1566260</v>
      </c>
      <c r="J51" s="138">
        <f t="shared" si="1"/>
        <v>469878</v>
      </c>
      <c r="K51" s="119">
        <f t="shared" si="2"/>
        <v>1566260</v>
      </c>
    </row>
    <row r="52" spans="4:11">
      <c r="D52" s="100"/>
      <c r="E52" s="101">
        <v>366104</v>
      </c>
      <c r="F52" s="102" t="s">
        <v>278</v>
      </c>
      <c r="G52" s="99">
        <v>1</v>
      </c>
      <c r="H52" s="140">
        <v>2206</v>
      </c>
      <c r="I52" s="86">
        <f t="shared" si="0"/>
        <v>1566260</v>
      </c>
      <c r="J52" s="138">
        <f t="shared" si="1"/>
        <v>469878</v>
      </c>
      <c r="K52" s="119">
        <f t="shared" si="2"/>
        <v>1566260</v>
      </c>
    </row>
    <row r="53" spans="4:11">
      <c r="D53" s="100"/>
      <c r="E53" s="101">
        <v>366200</v>
      </c>
      <c r="F53" s="102" t="s">
        <v>279</v>
      </c>
      <c r="G53" s="99">
        <v>1</v>
      </c>
      <c r="H53" s="140">
        <v>2206</v>
      </c>
      <c r="I53" s="86">
        <f t="shared" si="0"/>
        <v>1566260</v>
      </c>
      <c r="J53" s="138">
        <f t="shared" si="1"/>
        <v>469878</v>
      </c>
      <c r="K53" s="119">
        <f t="shared" si="2"/>
        <v>1566260</v>
      </c>
    </row>
    <row r="54" spans="4:11">
      <c r="D54" s="100"/>
      <c r="E54" s="101" t="s">
        <v>280</v>
      </c>
      <c r="F54" s="102" t="s">
        <v>281</v>
      </c>
      <c r="G54" s="99">
        <v>1</v>
      </c>
      <c r="H54" s="140">
        <v>192</v>
      </c>
      <c r="I54" s="86">
        <f t="shared" si="0"/>
        <v>136320</v>
      </c>
      <c r="J54" s="138">
        <f t="shared" si="1"/>
        <v>40896</v>
      </c>
      <c r="K54" s="119">
        <f t="shared" si="2"/>
        <v>136320</v>
      </c>
    </row>
    <row r="55" spans="4:11">
      <c r="D55" s="100"/>
      <c r="E55" s="105" t="s">
        <v>282</v>
      </c>
      <c r="F55" s="108" t="s">
        <v>283</v>
      </c>
      <c r="G55" s="99">
        <v>1</v>
      </c>
      <c r="H55" s="140"/>
      <c r="I55" s="86">
        <f t="shared" si="0"/>
        <v>0</v>
      </c>
      <c r="J55" s="138">
        <f t="shared" si="1"/>
        <v>0</v>
      </c>
      <c r="K55" s="119">
        <f t="shared" si="2"/>
        <v>0</v>
      </c>
    </row>
    <row r="56" spans="4:11">
      <c r="D56" s="100"/>
      <c r="E56" s="105" t="s">
        <v>284</v>
      </c>
      <c r="F56" s="108" t="s">
        <v>285</v>
      </c>
      <c r="G56" s="99">
        <v>1</v>
      </c>
      <c r="H56" s="140"/>
      <c r="I56" s="86">
        <f t="shared" si="0"/>
        <v>0</v>
      </c>
      <c r="J56" s="138">
        <f t="shared" si="1"/>
        <v>0</v>
      </c>
      <c r="K56" s="119">
        <f t="shared" si="2"/>
        <v>0</v>
      </c>
    </row>
    <row r="57" spans="4:11">
      <c r="D57" s="100"/>
      <c r="E57" s="109" t="s">
        <v>286</v>
      </c>
      <c r="F57" s="110" t="s">
        <v>287</v>
      </c>
      <c r="G57" s="99">
        <v>1</v>
      </c>
      <c r="H57" s="140"/>
      <c r="I57" s="86">
        <f t="shared" si="0"/>
        <v>0</v>
      </c>
      <c r="J57" s="138">
        <f t="shared" si="1"/>
        <v>0</v>
      </c>
      <c r="K57" s="119">
        <f t="shared" si="2"/>
        <v>0</v>
      </c>
    </row>
    <row r="58" spans="4:11">
      <c r="D58" s="100"/>
      <c r="E58" s="111"/>
      <c r="F58" s="112"/>
      <c r="G58" s="99"/>
      <c r="H58" s="142"/>
      <c r="I58" s="86">
        <f t="shared" si="0"/>
        <v>0</v>
      </c>
      <c r="J58" s="138">
        <f t="shared" si="1"/>
        <v>0</v>
      </c>
      <c r="K58" s="119">
        <f t="shared" si="2"/>
        <v>0</v>
      </c>
    </row>
    <row r="59" spans="4:11" ht="15.75" thickBot="1">
      <c r="D59" s="100"/>
      <c r="E59" s="113"/>
      <c r="F59" s="112"/>
      <c r="G59" s="112"/>
      <c r="H59" s="143"/>
      <c r="I59" s="86">
        <f t="shared" si="0"/>
        <v>0</v>
      </c>
      <c r="J59" s="138">
        <f t="shared" si="1"/>
        <v>0</v>
      </c>
      <c r="K59" s="119">
        <f t="shared" si="2"/>
        <v>0</v>
      </c>
    </row>
  </sheetData>
  <mergeCells count="1">
    <mergeCell ref="D8:H8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valores de visitas</vt:lpstr>
      <vt:lpstr>valores 2015 r4000</vt:lpstr>
      <vt:lpstr>Valores de venta R5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c_yanez</dc:creator>
  <cp:lastModifiedBy>Carlos Alfaro</cp:lastModifiedBy>
  <cp:lastPrinted>2016-06-17T14:24:44Z</cp:lastPrinted>
  <dcterms:created xsi:type="dcterms:W3CDTF">2015-08-26T21:16:22Z</dcterms:created>
  <dcterms:modified xsi:type="dcterms:W3CDTF">2017-03-06T17:19:10Z</dcterms:modified>
</cp:coreProperties>
</file>