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70" yWindow="375" windowWidth="15585" windowHeight="5505" tabRatio="435" activeTab="1"/>
  </bookViews>
  <sheets>
    <sheet name="DETALLE" sheetId="1" r:id="rId1"/>
    <sheet name="PRESENTACIÓN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M9" i="2" l="1"/>
  <c r="M7" i="2"/>
  <c r="M23" i="2"/>
  <c r="M22" i="2"/>
  <c r="M21" i="2"/>
  <c r="M20" i="2"/>
  <c r="M19" i="2"/>
  <c r="M18" i="2"/>
  <c r="M17" i="2"/>
  <c r="M16" i="2"/>
  <c r="M15" i="2"/>
  <c r="M14" i="2"/>
  <c r="M13" i="2"/>
  <c r="M12" i="2"/>
  <c r="K24" i="2" s="1"/>
  <c r="M3" i="2" l="1"/>
  <c r="M6" i="2" l="1"/>
  <c r="M5" i="2"/>
  <c r="M4" i="2"/>
  <c r="E5" i="2" l="1"/>
  <c r="D3" i="2"/>
  <c r="D4" i="2"/>
  <c r="D5" i="2"/>
  <c r="D2" i="2"/>
  <c r="C3" i="2"/>
  <c r="C4" i="2"/>
  <c r="C5" i="2"/>
  <c r="C2" i="2"/>
  <c r="A3" i="2"/>
  <c r="B3" i="2"/>
  <c r="A4" i="2"/>
  <c r="B4" i="2"/>
  <c r="A5" i="2"/>
  <c r="B5" i="2"/>
  <c r="A6" i="2"/>
  <c r="B2" i="2"/>
  <c r="A2" i="2"/>
  <c r="J3" i="1"/>
  <c r="E4" i="1" l="1"/>
  <c r="F4" i="1" s="1"/>
  <c r="G4" i="1" s="1"/>
  <c r="H4" i="1" s="1"/>
  <c r="I4" i="1" s="1"/>
  <c r="J4" i="1" s="1"/>
  <c r="I6" i="1" l="1"/>
  <c r="J6" i="1" s="1"/>
  <c r="E4" i="2" l="1"/>
  <c r="E5" i="1"/>
  <c r="F5" i="1" s="1"/>
  <c r="G5" i="1" s="1"/>
  <c r="H5" i="1" s="1"/>
  <c r="I5" i="1" s="1"/>
  <c r="E3" i="2" s="1"/>
  <c r="J5" i="1" l="1"/>
  <c r="E3" i="1"/>
  <c r="F3" i="1" s="1"/>
  <c r="G3" i="1" s="1"/>
  <c r="H3" i="1" s="1"/>
  <c r="I3" i="1" s="1"/>
  <c r="E2" i="2" s="1"/>
  <c r="E6" i="2" s="1"/>
  <c r="J7" i="1" l="1"/>
</calcChain>
</file>

<file path=xl/sharedStrings.xml><?xml version="1.0" encoding="utf-8"?>
<sst xmlns="http://schemas.openxmlformats.org/spreadsheetml/2006/main" count="51" uniqueCount="44">
  <si>
    <t>Detalle</t>
  </si>
  <si>
    <t>Código</t>
  </si>
  <si>
    <t>Q</t>
  </si>
  <si>
    <t>% CEN</t>
  </si>
  <si>
    <t>% Dto</t>
  </si>
  <si>
    <t>Total</t>
  </si>
  <si>
    <t>%  CIF Sgo</t>
  </si>
  <si>
    <t>Observ.</t>
  </si>
  <si>
    <t>Cliente</t>
  </si>
  <si>
    <t xml:space="preserve">$ </t>
  </si>
  <si>
    <t>Precio Proveedor</t>
  </si>
  <si>
    <t>Precio Cencomex</t>
  </si>
  <si>
    <t>Precio unitario</t>
  </si>
  <si>
    <t>imp</t>
  </si>
  <si>
    <t>SUBTOTAL</t>
  </si>
  <si>
    <t>ADCA5BWO4RN</t>
  </si>
  <si>
    <t>ADTVR16400</t>
  </si>
  <si>
    <t>ADLCD22GB</t>
  </si>
  <si>
    <t>Cámara bala 700TVL,2.8-10mm, varifocal/autoiris, IR,      </t>
  </si>
  <si>
    <t>Grabador DVR 16chnl,480ips/CIF, 4TB  </t>
  </si>
  <si>
    <t>Monitor 22" W LCD 1920x1080 FHD LED, DVI-D, VGA, Audio</t>
  </si>
  <si>
    <t>Instalación, postes, puesta en marcha.</t>
  </si>
  <si>
    <t xml:space="preserve">mano de obra 2 tecnicos </t>
  </si>
  <si>
    <t>Postes</t>
  </si>
  <si>
    <t>Coaxial Especial</t>
  </si>
  <si>
    <t>DESCRIPCION</t>
  </si>
  <si>
    <t>ALT. POSTE</t>
  </si>
  <si>
    <t>CAM1</t>
  </si>
  <si>
    <t>CAM2</t>
  </si>
  <si>
    <t>CAM3</t>
  </si>
  <si>
    <t>CAM4</t>
  </si>
  <si>
    <t>CAM5</t>
  </si>
  <si>
    <t>CAM6</t>
  </si>
  <si>
    <t>CAM7</t>
  </si>
  <si>
    <t>CAM8</t>
  </si>
  <si>
    <t>CAM9</t>
  </si>
  <si>
    <t>CAM10</t>
  </si>
  <si>
    <t>CAM11</t>
  </si>
  <si>
    <t>CAM12</t>
  </si>
  <si>
    <t>TOTAL</t>
  </si>
  <si>
    <t>MTS E</t>
  </si>
  <si>
    <t>metros en cable</t>
  </si>
  <si>
    <t>cable de poder 12 v</t>
  </si>
  <si>
    <t>fuente de poder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</si>
</sst>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0" xfId="0" applyFont="1"/>
    <xf numFmtId="3" fontId="0" fillId="0" borderId="1" xfId="0" applyNumberFormat="1" applyBorder="1"/>
    <xf numFmtId="3" fontId="1" fillId="2" borderId="1" xfId="0" applyNumberFormat="1" applyFont="1" applyFill="1" applyBorder="1" applyAlignment="1">
      <alignment horizontal="center" vertical="center" wrapText="1"/>
    </xf>
    <xf numFmtId="3" fontId="1" fillId="5" borderId="1" xfId="0" applyNumberFormat="1" applyFont="1" applyFill="1" applyBorder="1" applyAlignment="1">
      <alignment horizontal="center" vertical="center" wrapText="1"/>
    </xf>
    <xf numFmtId="3" fontId="0" fillId="0" borderId="2" xfId="0" applyNumberForma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3" fontId="1" fillId="4" borderId="6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/>
    </xf>
    <xf numFmtId="0" fontId="1" fillId="3" borderId="5" xfId="0" applyFont="1" applyFill="1" applyBorder="1"/>
    <xf numFmtId="3" fontId="1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0" fontId="1" fillId="0" borderId="1" xfId="0" applyFont="1" applyBorder="1"/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center"/>
    </xf>
    <xf numFmtId="0" fontId="2" fillId="0" borderId="1" xfId="0" applyFont="1" applyBorder="1"/>
    <xf numFmtId="3" fontId="2" fillId="0" borderId="1" xfId="0" applyNumberFormat="1" applyFont="1" applyBorder="1"/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2" fillId="0" borderId="1" xfId="0" applyFont="1" applyBorder="1" applyAlignment="1">
      <alignment wrapText="1"/>
    </xf>
    <xf numFmtId="164" fontId="3" fillId="0" borderId="1" xfId="0" applyNumberFormat="1" applyFont="1" applyBorder="1"/>
    <xf numFmtId="0" fontId="0" fillId="0" borderId="1" xfId="0" applyFont="1" applyBorder="1"/>
    <xf numFmtId="0" fontId="3" fillId="0" borderId="1" xfId="0" applyFont="1" applyBorder="1"/>
    <xf numFmtId="164" fontId="0" fillId="0" borderId="1" xfId="0" applyNumberFormat="1" applyFont="1" applyBorder="1"/>
    <xf numFmtId="164" fontId="0" fillId="0" borderId="1" xfId="0" applyNumberFormat="1" applyBorder="1"/>
    <xf numFmtId="0" fontId="0" fillId="0" borderId="1" xfId="0" applyFill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zoomScaleNormal="100" workbookViewId="0">
      <selection activeCell="D12" sqref="D12"/>
    </sheetView>
  </sheetViews>
  <sheetFormatPr baseColWidth="10" defaultRowHeight="15" x14ac:dyDescent="0.25"/>
  <cols>
    <col min="1" max="1" width="28.42578125" bestFit="1" customWidth="1"/>
    <col min="2" max="2" width="15.85546875" bestFit="1" customWidth="1"/>
    <col min="3" max="3" width="4.28515625" customWidth="1"/>
    <col min="4" max="4" width="10.28515625" bestFit="1" customWidth="1"/>
    <col min="5" max="5" width="7.42578125" bestFit="1" customWidth="1"/>
    <col min="6" max="6" width="10.85546875" customWidth="1"/>
    <col min="7" max="7" width="9.7109375" bestFit="1" customWidth="1"/>
    <col min="8" max="8" width="8.85546875" bestFit="1" customWidth="1"/>
    <col min="9" max="9" width="10" customWidth="1"/>
    <col min="10" max="10" width="6.140625" bestFit="1" customWidth="1"/>
    <col min="11" max="11" width="7.85546875" bestFit="1" customWidth="1"/>
  </cols>
  <sheetData>
    <row r="1" spans="1:12" ht="15.6" thickTop="1" thickBot="1" x14ac:dyDescent="0.35">
      <c r="E1" s="12">
        <v>0.55000000000000004</v>
      </c>
      <c r="F1" s="9"/>
      <c r="G1" s="12">
        <v>0.12</v>
      </c>
      <c r="H1" s="12">
        <v>0.18</v>
      </c>
      <c r="I1" s="13" t="s">
        <v>8</v>
      </c>
    </row>
    <row r="2" spans="1:12" ht="44.45" customHeight="1" thickTop="1" x14ac:dyDescent="0.25">
      <c r="A2" s="6" t="s">
        <v>0</v>
      </c>
      <c r="B2" s="6" t="s">
        <v>1</v>
      </c>
      <c r="C2" s="6" t="s">
        <v>2</v>
      </c>
      <c r="D2" s="6" t="s">
        <v>10</v>
      </c>
      <c r="E2" s="11" t="s">
        <v>4</v>
      </c>
      <c r="F2" s="5" t="s">
        <v>11</v>
      </c>
      <c r="G2" s="10" t="s">
        <v>6</v>
      </c>
      <c r="H2" s="10" t="s">
        <v>3</v>
      </c>
      <c r="I2" s="6" t="s">
        <v>12</v>
      </c>
      <c r="J2" s="6" t="s">
        <v>5</v>
      </c>
      <c r="K2" s="6" t="s">
        <v>7</v>
      </c>
    </row>
    <row r="3" spans="1:12" ht="45" x14ac:dyDescent="0.25">
      <c r="A3" s="24" t="s">
        <v>18</v>
      </c>
      <c r="B3" s="18" t="s">
        <v>15</v>
      </c>
      <c r="C3" s="23">
        <v>12</v>
      </c>
      <c r="D3" s="4">
        <v>340</v>
      </c>
      <c r="E3" s="4">
        <f t="shared" ref="E3" si="0">+D3*$E$1</f>
        <v>187.00000000000003</v>
      </c>
      <c r="F3" s="4">
        <f t="shared" ref="F3" si="1">+D3-E3</f>
        <v>152.99999999999997</v>
      </c>
      <c r="G3" s="4">
        <f>+(F3*$G$1)+F3</f>
        <v>171.35999999999996</v>
      </c>
      <c r="H3" s="4">
        <f>+(G3*$H$1)+G3</f>
        <v>202.20479999999995</v>
      </c>
      <c r="I3" s="4">
        <f t="shared" ref="I3" si="2">+H3</f>
        <v>202.20479999999995</v>
      </c>
      <c r="J3" s="7">
        <f t="shared" ref="J3:J4" si="3">+C3*I3</f>
        <v>2426.4575999999993</v>
      </c>
      <c r="K3" s="8" t="s">
        <v>13</v>
      </c>
    </row>
    <row r="4" spans="1:12" ht="30" x14ac:dyDescent="0.25">
      <c r="A4" s="24" t="s">
        <v>19</v>
      </c>
      <c r="B4" s="18" t="s">
        <v>16</v>
      </c>
      <c r="C4" s="23">
        <v>1</v>
      </c>
      <c r="D4" s="4">
        <v>2425</v>
      </c>
      <c r="E4" s="4">
        <f t="shared" ref="E4" si="4">+D4*$E$1</f>
        <v>1333.75</v>
      </c>
      <c r="F4" s="4">
        <f t="shared" ref="F4" si="5">+D4-E4</f>
        <v>1091.25</v>
      </c>
      <c r="G4" s="4">
        <f>+(F4*$G$1)+F4</f>
        <v>1222.2</v>
      </c>
      <c r="H4" s="4">
        <f>+(G4*$H$1)+G4</f>
        <v>1442.1960000000001</v>
      </c>
      <c r="I4" s="4">
        <f t="shared" ref="I4" si="6">+H4</f>
        <v>1442.1960000000001</v>
      </c>
      <c r="J4" s="7">
        <f t="shared" si="3"/>
        <v>1442.1960000000001</v>
      </c>
      <c r="K4" s="8" t="s">
        <v>13</v>
      </c>
    </row>
    <row r="5" spans="1:12" s="3" customFormat="1" ht="30" x14ac:dyDescent="0.25">
      <c r="A5" s="15" t="s">
        <v>20</v>
      </c>
      <c r="B5" s="18" t="s">
        <v>17</v>
      </c>
      <c r="C5" s="17">
        <v>1</v>
      </c>
      <c r="D5" s="19">
        <v>425</v>
      </c>
      <c r="E5" s="4">
        <f t="shared" ref="E5" si="7">+D5*$E$1</f>
        <v>233.75000000000003</v>
      </c>
      <c r="F5" s="4">
        <f t="shared" ref="F5" si="8">+D5-E5</f>
        <v>191.24999999999997</v>
      </c>
      <c r="G5" s="4">
        <f>+(F5*$G$1)+F5</f>
        <v>214.19999999999996</v>
      </c>
      <c r="H5" s="4">
        <f>+(G5*$H$1)+G5</f>
        <v>252.75599999999994</v>
      </c>
      <c r="I5" s="4">
        <f t="shared" ref="I5" si="9">+H5</f>
        <v>252.75599999999994</v>
      </c>
      <c r="J5" s="7">
        <f t="shared" ref="J5:J6" si="10">+C5*I5</f>
        <v>252.75599999999994</v>
      </c>
      <c r="K5" s="8" t="s">
        <v>13</v>
      </c>
      <c r="L5"/>
    </row>
    <row r="6" spans="1:12" ht="30" x14ac:dyDescent="0.25">
      <c r="A6" s="15" t="s">
        <v>21</v>
      </c>
      <c r="B6" s="2"/>
      <c r="C6" s="20">
        <v>1</v>
      </c>
      <c r="D6" s="2"/>
      <c r="E6" s="4"/>
      <c r="F6" s="4"/>
      <c r="G6" s="4"/>
      <c r="H6" s="4"/>
      <c r="I6" s="4">
        <f>+D6</f>
        <v>0</v>
      </c>
      <c r="J6" s="4">
        <f t="shared" si="10"/>
        <v>0</v>
      </c>
      <c r="K6" s="18"/>
    </row>
    <row r="7" spans="1:12" ht="15.75" x14ac:dyDescent="0.25">
      <c r="A7" s="21" t="s">
        <v>14</v>
      </c>
      <c r="B7" s="21"/>
      <c r="C7" s="21"/>
      <c r="D7" s="21"/>
      <c r="E7" s="21"/>
      <c r="F7" s="21"/>
      <c r="G7" s="21"/>
      <c r="H7" s="21"/>
      <c r="I7" s="21"/>
      <c r="J7" s="22">
        <f>SUM(J3:J6)</f>
        <v>4121.4096</v>
      </c>
      <c r="K7" s="21"/>
    </row>
    <row r="9" spans="1:12" x14ac:dyDescent="0.25">
      <c r="I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topLeftCell="B1" workbookViewId="0">
      <selection activeCell="L7" sqref="L7"/>
    </sheetView>
  </sheetViews>
  <sheetFormatPr baseColWidth="10" defaultRowHeight="15" x14ac:dyDescent="0.25"/>
  <cols>
    <col min="1" max="1" width="34.7109375" customWidth="1"/>
    <col min="2" max="2" width="21.5703125" customWidth="1"/>
    <col min="3" max="3" width="3" bestFit="1" customWidth="1"/>
    <col min="4" max="4" width="9.140625" bestFit="1" customWidth="1"/>
    <col min="5" max="5" width="10" customWidth="1"/>
    <col min="10" max="10" width="23" bestFit="1" customWidth="1"/>
    <col min="11" max="11" width="5.7109375" customWidth="1"/>
    <col min="12" max="12" width="10.5703125" bestFit="1" customWidth="1"/>
    <col min="13" max="13" width="15.140625" bestFit="1" customWidth="1"/>
  </cols>
  <sheetData>
    <row r="1" spans="1:13" x14ac:dyDescent="0.25">
      <c r="A1" s="1" t="s">
        <v>0</v>
      </c>
      <c r="B1" s="1" t="s">
        <v>1</v>
      </c>
      <c r="C1" s="1" t="s">
        <v>2</v>
      </c>
      <c r="D1" s="14" t="s">
        <v>9</v>
      </c>
      <c r="E1" s="14" t="s">
        <v>5</v>
      </c>
      <c r="F1" s="2">
        <v>510</v>
      </c>
    </row>
    <row r="2" spans="1:13" ht="30" x14ac:dyDescent="0.25">
      <c r="A2" s="15" t="str">
        <f>+DETALLE!A3</f>
        <v>Cámara bala 700TVL,2.8-10mm, varifocal/autoiris, IR,      </v>
      </c>
      <c r="B2" s="15" t="str">
        <f>+DETALLE!B3</f>
        <v>ADCA5BWO4RN</v>
      </c>
      <c r="C2" s="4">
        <f>+DETALLE!C3</f>
        <v>12</v>
      </c>
      <c r="D2" s="4">
        <f>+(DETALLE!I3)*$F$1</f>
        <v>103124.44799999997</v>
      </c>
      <c r="E2" s="4">
        <f>+C2*D2</f>
        <v>1237493.3759999997</v>
      </c>
      <c r="F2" s="4"/>
    </row>
    <row r="3" spans="1:13" ht="15.75" x14ac:dyDescent="0.25">
      <c r="A3" s="15" t="str">
        <f>+DETALLE!A4</f>
        <v>Grabador DVR 16chnl,480ips/CIF, 4TB  </v>
      </c>
      <c r="B3" s="15" t="str">
        <f>+DETALLE!B4</f>
        <v>ADTVR16400</v>
      </c>
      <c r="C3" s="4">
        <f>+DETALLE!C4</f>
        <v>1</v>
      </c>
      <c r="D3" s="4">
        <f>+(DETALLE!I4)*$F$1</f>
        <v>735519.96000000008</v>
      </c>
      <c r="E3" s="4">
        <f>+C3*D3</f>
        <v>735519.96000000008</v>
      </c>
      <c r="F3" s="4"/>
      <c r="J3" s="2" t="s">
        <v>23</v>
      </c>
      <c r="K3" s="2">
        <v>12</v>
      </c>
      <c r="L3" s="26">
        <v>250000</v>
      </c>
      <c r="M3" s="26">
        <f>L3*K3</f>
        <v>3000000</v>
      </c>
    </row>
    <row r="4" spans="1:13" ht="30" x14ac:dyDescent="0.25">
      <c r="A4" s="15" t="str">
        <f>+DETALLE!A5</f>
        <v>Monitor 22" W LCD 1920x1080 FHD LED, DVI-D, VGA, Audio</v>
      </c>
      <c r="B4" s="15" t="str">
        <f>+DETALLE!B5</f>
        <v>ADLCD22GB</v>
      </c>
      <c r="C4" s="4">
        <f>+DETALLE!C5</f>
        <v>1</v>
      </c>
      <c r="D4" s="4">
        <f>+(DETALLE!I5)*$F$1</f>
        <v>128905.55999999997</v>
      </c>
      <c r="E4" s="4">
        <f>+C4*D4</f>
        <v>128905.55999999997</v>
      </c>
      <c r="F4" s="4"/>
      <c r="J4" s="27" t="s">
        <v>24</v>
      </c>
      <c r="K4" s="35">
        <v>3</v>
      </c>
      <c r="L4" s="26">
        <v>80000</v>
      </c>
      <c r="M4" s="26">
        <f>L4*K4</f>
        <v>240000</v>
      </c>
    </row>
    <row r="5" spans="1:13" ht="30" x14ac:dyDescent="0.25">
      <c r="A5" s="15" t="str">
        <f>+DETALLE!A6</f>
        <v>Instalación, postes, puesta en marcha.</v>
      </c>
      <c r="B5" s="15">
        <f>+DETALLE!B6</f>
        <v>0</v>
      </c>
      <c r="C5" s="4">
        <f>+DETALLE!C6</f>
        <v>1</v>
      </c>
      <c r="D5" s="4">
        <f>+(DETALLE!I6)*$F$1</f>
        <v>0</v>
      </c>
      <c r="E5" s="4">
        <f>+C5*D5</f>
        <v>0</v>
      </c>
      <c r="F5" s="2"/>
      <c r="J5" s="28" t="s">
        <v>42</v>
      </c>
      <c r="K5" s="36">
        <v>3</v>
      </c>
      <c r="L5" s="26">
        <v>220000</v>
      </c>
      <c r="M5" s="26">
        <f>L5*K5</f>
        <v>660000</v>
      </c>
    </row>
    <row r="6" spans="1:13" s="3" customFormat="1" ht="15.75" x14ac:dyDescent="0.25">
      <c r="A6" s="25" t="str">
        <f>+DETALLE!A7</f>
        <v>SUBTOTAL</v>
      </c>
      <c r="B6" s="25"/>
      <c r="C6" s="21"/>
      <c r="D6" s="22"/>
      <c r="E6" s="22">
        <f>SUM(E2:E5)</f>
        <v>2101918.8959999997</v>
      </c>
      <c r="F6" s="21"/>
      <c r="J6" s="27" t="s">
        <v>22</v>
      </c>
      <c r="K6" s="35">
        <v>2</v>
      </c>
      <c r="L6" s="29">
        <v>900000</v>
      </c>
      <c r="M6" s="26">
        <f>L6*K6</f>
        <v>1800000</v>
      </c>
    </row>
    <row r="7" spans="1:13" x14ac:dyDescent="0.25">
      <c r="J7" s="27" t="s">
        <v>43</v>
      </c>
      <c r="K7" s="35">
        <v>2</v>
      </c>
      <c r="L7" s="29">
        <v>150000</v>
      </c>
      <c r="M7" s="29">
        <f>L7*K7</f>
        <v>300000</v>
      </c>
    </row>
    <row r="8" spans="1:13" x14ac:dyDescent="0.25">
      <c r="J8" s="2"/>
      <c r="K8" s="20"/>
      <c r="L8" s="30"/>
      <c r="M8" s="30"/>
    </row>
    <row r="9" spans="1:13" x14ac:dyDescent="0.25">
      <c r="J9" s="2" t="s">
        <v>5</v>
      </c>
      <c r="K9" s="20"/>
      <c r="L9" s="2"/>
      <c r="M9" s="30">
        <f>SUM(M3:M8)</f>
        <v>6000000</v>
      </c>
    </row>
    <row r="11" spans="1:13" x14ac:dyDescent="0.25">
      <c r="J11" s="2" t="s">
        <v>25</v>
      </c>
      <c r="K11" s="2" t="s">
        <v>40</v>
      </c>
      <c r="L11" s="2" t="s">
        <v>26</v>
      </c>
      <c r="M11" s="31" t="s">
        <v>41</v>
      </c>
    </row>
    <row r="12" spans="1:13" x14ac:dyDescent="0.25">
      <c r="J12" s="2" t="s">
        <v>27</v>
      </c>
      <c r="K12" s="2">
        <v>457</v>
      </c>
      <c r="L12" s="2">
        <v>4</v>
      </c>
      <c r="M12" s="2">
        <f>((K12/5)+L12)</f>
        <v>95.4</v>
      </c>
    </row>
    <row r="13" spans="1:13" x14ac:dyDescent="0.25">
      <c r="J13" s="2" t="s">
        <v>28</v>
      </c>
      <c r="K13" s="2">
        <v>554</v>
      </c>
      <c r="L13" s="2">
        <v>4</v>
      </c>
      <c r="M13" s="2">
        <f t="shared" ref="M13:M23" si="0">((K13/5)+L13)</f>
        <v>114.8</v>
      </c>
    </row>
    <row r="14" spans="1:13" x14ac:dyDescent="0.25">
      <c r="J14" s="2" t="s">
        <v>29</v>
      </c>
      <c r="K14" s="2">
        <v>750</v>
      </c>
      <c r="L14" s="2">
        <v>4</v>
      </c>
      <c r="M14" s="2">
        <f t="shared" si="0"/>
        <v>154</v>
      </c>
    </row>
    <row r="15" spans="1:13" x14ac:dyDescent="0.25">
      <c r="J15" s="2" t="s">
        <v>30</v>
      </c>
      <c r="K15" s="2">
        <v>830</v>
      </c>
      <c r="L15" s="2">
        <v>4</v>
      </c>
      <c r="M15" s="2">
        <f t="shared" si="0"/>
        <v>170</v>
      </c>
    </row>
    <row r="16" spans="1:13" x14ac:dyDescent="0.25">
      <c r="J16" s="2" t="s">
        <v>31</v>
      </c>
      <c r="K16" s="2">
        <v>24</v>
      </c>
      <c r="L16" s="2">
        <v>4</v>
      </c>
      <c r="M16" s="2">
        <f t="shared" si="0"/>
        <v>8.8000000000000007</v>
      </c>
    </row>
    <row r="17" spans="10:13" x14ac:dyDescent="0.25">
      <c r="J17" s="2" t="s">
        <v>32</v>
      </c>
      <c r="K17" s="2">
        <v>52</v>
      </c>
      <c r="L17" s="2">
        <v>4</v>
      </c>
      <c r="M17" s="2">
        <f t="shared" si="0"/>
        <v>14.4</v>
      </c>
    </row>
    <row r="18" spans="10:13" x14ac:dyDescent="0.25">
      <c r="J18" s="2" t="s">
        <v>33</v>
      </c>
      <c r="K18" s="2">
        <v>84</v>
      </c>
      <c r="L18" s="2">
        <v>4</v>
      </c>
      <c r="M18" s="2">
        <f t="shared" si="0"/>
        <v>20.8</v>
      </c>
    </row>
    <row r="19" spans="10:13" x14ac:dyDescent="0.25">
      <c r="J19" s="2" t="s">
        <v>34</v>
      </c>
      <c r="K19" s="2">
        <v>460</v>
      </c>
      <c r="L19" s="2">
        <v>4</v>
      </c>
      <c r="M19" s="2">
        <f t="shared" si="0"/>
        <v>96</v>
      </c>
    </row>
    <row r="20" spans="10:13" x14ac:dyDescent="0.25">
      <c r="J20" s="2" t="s">
        <v>35</v>
      </c>
      <c r="K20" s="2">
        <v>511</v>
      </c>
      <c r="L20" s="2">
        <v>4</v>
      </c>
      <c r="M20" s="2">
        <f t="shared" si="0"/>
        <v>106.2</v>
      </c>
    </row>
    <row r="21" spans="10:13" x14ac:dyDescent="0.25">
      <c r="J21" s="2" t="s">
        <v>36</v>
      </c>
      <c r="K21" s="2">
        <v>588</v>
      </c>
      <c r="L21" s="2">
        <v>4</v>
      </c>
      <c r="M21" s="2">
        <f t="shared" si="0"/>
        <v>121.6</v>
      </c>
    </row>
    <row r="22" spans="10:13" x14ac:dyDescent="0.25">
      <c r="J22" s="2" t="s">
        <v>37</v>
      </c>
      <c r="K22" s="2">
        <v>740</v>
      </c>
      <c r="L22" s="2">
        <v>4</v>
      </c>
      <c r="M22" s="2">
        <f t="shared" si="0"/>
        <v>152</v>
      </c>
    </row>
    <row r="23" spans="10:13" x14ac:dyDescent="0.25">
      <c r="J23" s="2" t="s">
        <v>38</v>
      </c>
      <c r="K23" s="2">
        <v>853</v>
      </c>
      <c r="L23" s="2">
        <v>4</v>
      </c>
      <c r="M23" s="2">
        <f t="shared" si="0"/>
        <v>174.6</v>
      </c>
    </row>
    <row r="24" spans="10:13" x14ac:dyDescent="0.25">
      <c r="J24" s="31" t="s">
        <v>39</v>
      </c>
      <c r="K24" s="32">
        <f>SUM(M12:M23)</f>
        <v>1228.5999999999999</v>
      </c>
      <c r="L24" s="33"/>
      <c r="M24" s="34"/>
    </row>
  </sheetData>
  <mergeCells count="1">
    <mergeCell ref="K24:M2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DETALLE</vt:lpstr>
      <vt:lpstr>PRESENTACIÓN</vt:lpstr>
      <vt:lpstr>Hoja3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Amadori</dc:creator>
  <cp:lastModifiedBy>c_yanez</cp:lastModifiedBy>
  <cp:lastPrinted>2012-09-05T16:29:51Z</cp:lastPrinted>
  <dcterms:created xsi:type="dcterms:W3CDTF">2012-09-04T19:51:38Z</dcterms:created>
  <dcterms:modified xsi:type="dcterms:W3CDTF">2013-11-28T21:16:58Z</dcterms:modified>
</cp:coreProperties>
</file>